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<sst xmlns="http://schemas.openxmlformats.org/spreadsheetml/2006/main" count="188" uniqueCount="86">
  <si>
    <t>Załącznik Nr 2a</t>
  </si>
  <si>
    <t>Załącznik Nr 2A</t>
  </si>
  <si>
    <t xml:space="preserve">do Uchwały Nr </t>
  </si>
  <si>
    <t>do Uchwały Nr</t>
  </si>
  <si>
    <t>do Uchwały Nr 15/ 2002</t>
  </si>
  <si>
    <t>Rady Powiatu Grodziskiego</t>
  </si>
  <si>
    <t>z dnia 25.04.2002r.</t>
  </si>
  <si>
    <t>z dnia 27.06.2002r.</t>
  </si>
  <si>
    <t>z dnia 29 sierpnia 2002r.</t>
  </si>
  <si>
    <t>z dnia 19.12.2002r.</t>
  </si>
  <si>
    <t>PLAN ZADAŃ Z ZAKRESU ADMINISTRACJI RZĄDOWEJ</t>
  </si>
  <si>
    <t>I INNYCH ZADAŃ ZLECONYCH</t>
  </si>
  <si>
    <t>PLAN WYDATKÓW</t>
  </si>
  <si>
    <t>Klasyfikacja budżetowa</t>
  </si>
  <si>
    <t>Treść</t>
  </si>
  <si>
    <t xml:space="preserve">Kwota </t>
  </si>
  <si>
    <t>Zmiany</t>
  </si>
  <si>
    <t>Plan po</t>
  </si>
  <si>
    <t xml:space="preserve">PLAN 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</si>
  <si>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</si>
  <si>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</si>
  <si>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</si>
  <si>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</si>
  <si>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</si>
  <si>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</si>
  <si>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</si>
  <si>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28.06.2001</t>
  </si>
  <si>
    <t>30.08.2001r.</t>
  </si>
  <si>
    <t>27.09.01</t>
  </si>
  <si>
    <t>2002r.</t>
  </si>
  <si>
    <t>28.02.2002</t>
  </si>
  <si>
    <t>25.04.2002</t>
  </si>
  <si>
    <t>27.06.2002</t>
  </si>
  <si>
    <t>29.08.2002</t>
  </si>
  <si>
    <t>26.09.2002</t>
  </si>
  <si>
    <t>28.11.02</t>
  </si>
  <si>
    <t>19.12.02</t>
  </si>
  <si>
    <t>010</t>
  </si>
  <si>
    <t>01005</t>
  </si>
  <si>
    <t>Zakup usług pozostałych</t>
  </si>
  <si>
    <t>Dział 010-suma</t>
  </si>
  <si>
    <t>Dział 700-suma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</si>
  <si>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</si>
  <si>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</si>
  <si>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</si>
  <si>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</si>
  <si>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</si>
  <si>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</si>
  <si>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krajowe służbowe</t>
  </si>
  <si>
    <t>Dział 710-suma</t>
  </si>
  <si>
    <t>Dział 750-suma</t>
  </si>
  <si>
    <t>Różne wydatki na rzecz osób fizycznych</t>
  </si>
  <si>
    <t>Dział 751-suma</t>
  </si>
  <si>
    <t>Nagrody i wydatki nie zalicz.do wynagr.</t>
  </si>
  <si>
    <t>36 000
-20 000</t>
  </si>
  <si>
    <t>Wynagr.osob.członk.korpusu sł.cywiln.</t>
  </si>
  <si>
    <t>Dodatkowe wynagrodzenia roczne</t>
  </si>
  <si>
    <t>Uposażenia funkcjonariuszy</t>
  </si>
  <si>
    <t>363 334
  - 3 800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</si>
  <si>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</si>
  <si>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</si>
  <si>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</si>
  <si>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</si>
  <si>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</si>
  <si>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</si>
  <si>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20 000
 -8 000</t>
  </si>
  <si>
    <t>Różne opłaty i składki</t>
  </si>
  <si>
    <t>Odpisy na zakładowy fund.świadcz.socj.</t>
  </si>
  <si>
    <t>Podatek od nieruchomośći</t>
  </si>
  <si>
    <t>Opłaty na rzecz budżetów j.s.t</t>
  </si>
  <si>
    <t>10 000
-31 100</t>
  </si>
  <si>
    <t>zakup pomocy naukowych</t>
  </si>
  <si>
    <t>Krajowe podróże służbowe</t>
  </si>
  <si>
    <t>odpisy na zakład.fund.świadcz.socj.</t>
  </si>
  <si>
    <t>opłaty na rzecz budżetu państwa</t>
  </si>
  <si>
    <t>Wydatki inwestyc.jednostek budżet.</t>
  </si>
  <si>
    <t>Dział 754-suma</t>
  </si>
  <si>
    <t>składki na ubepieczenia zdrowotne</t>
  </si>
  <si>
    <t>pozostałe odsetki</t>
  </si>
  <si>
    <t>Dział 851-suma</t>
  </si>
  <si>
    <t>świadczenia społeczne</t>
  </si>
  <si>
    <t>5 000
-2 750</t>
  </si>
  <si>
    <t>zakup usług remontowych</t>
  </si>
  <si>
    <t>odpisy na zakład.fund.świadcz.socj,</t>
  </si>
  <si>
    <t>Dział 853-suma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</si>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</sst>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4"/>
    </xf>
    <xf numFmtId="0" fontId="0" fillId="0" borderId="0" xfId="0" applyAlignment="1">
      <alignment horizontal="left" indent="14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5" xfId="0" applyBorder="1" applyAlignment="1">
      <alignment/>
    </xf>
    <xf numFmtId="0" fontId="1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8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1" fillId="0" borderId="1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8.125" style="1" customWidth="1"/>
    <col min="2" max="2" width="11.625" style="1" customWidth="1"/>
    <col min="3" max="3" width="8.125" style="1" customWidth="1"/>
    <col min="4" max="4" width="43.625" style="1" customWidth="1"/>
    <col min="5" max="5" width="0.12890625" style="1" hidden="1" customWidth="1"/>
    <col min="6" max="6" width="10.25390625" style="1" hidden="1" customWidth="1"/>
    <col min="7" max="7" width="14.75390625" style="1" hidden="1" customWidth="1"/>
    <col min="8" max="8" width="12.125" style="1" hidden="1" customWidth="1"/>
    <col min="9" max="11" width="0.12890625" style="1" hidden="1" customWidth="1"/>
    <col min="12" max="12" width="12.625" style="1" hidden="1" customWidth="1"/>
    <col min="13" max="13" width="0.12890625" style="1" hidden="1" customWidth="1"/>
    <col min="14" max="14" width="10.125" style="1" hidden="1" customWidth="1"/>
    <col min="15" max="15" width="16.625" style="1" hidden="1" customWidth="1"/>
    <col min="16" max="16" width="12.875" style="1" hidden="1" customWidth="1"/>
    <col min="17" max="17" width="15.00390625" style="1" hidden="1" customWidth="1"/>
    <col min="18" max="18" width="12.125" style="1" hidden="1" customWidth="1"/>
    <col min="19" max="19" width="14.75390625" style="1" hidden="1" customWidth="1"/>
    <col min="20" max="20" width="0.12890625" style="1" hidden="1" customWidth="1"/>
    <col min="21" max="21" width="13.25390625" style="1" hidden="1" customWidth="1"/>
    <col min="22" max="22" width="0.12890625" style="1" hidden="1" customWidth="1"/>
    <col min="23" max="23" width="13.00390625" style="1" hidden="1" customWidth="1"/>
    <col min="24" max="24" width="12.125" style="1" hidden="1" customWidth="1"/>
    <col min="25" max="25" width="14.00390625" style="1" hidden="1" customWidth="1"/>
    <col min="26" max="26" width="13.25390625" style="1" hidden="1" customWidth="1"/>
    <col min="27" max="27" width="15.625" style="1" customWidth="1"/>
    <col min="28" max="28" width="15.75390625" style="1" customWidth="1"/>
    <col min="29" max="29" width="16.75390625" style="1" customWidth="1"/>
    <col min="30" max="30" width="0.2421875" style="1" customWidth="1"/>
    <col min="31" max="31" width="0.12890625" style="1" hidden="1" customWidth="1"/>
    <col min="32" max="16384" width="9.125" style="1" customWidth="1"/>
  </cols>
  <sheetData>
    <row r="1" spans="3:31" ht="16.5"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0</v>
      </c>
      <c r="Q1" s="6" t="s">
        <v>0</v>
      </c>
      <c r="S1" s="6" t="s">
        <v>0</v>
      </c>
      <c r="U1" s="7" t="s">
        <v>0</v>
      </c>
      <c r="W1" s="2" t="s">
        <v>1</v>
      </c>
      <c r="X1" s="2"/>
      <c r="Y1" s="2"/>
      <c r="Z1" s="8"/>
      <c r="AA1" s="9" t="s">
        <v>1</v>
      </c>
      <c r="AB1" s="9"/>
      <c r="AC1" s="9"/>
      <c r="AD1" s="10"/>
      <c r="AE1" s="10"/>
    </row>
    <row r="2" spans="3:31" ht="16.5"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  <c r="Q2" s="6" t="s">
        <v>3</v>
      </c>
      <c r="S2" s="6" t="s">
        <v>3</v>
      </c>
      <c r="U2" s="7" t="s">
        <v>2</v>
      </c>
      <c r="W2" s="8"/>
      <c r="X2" s="8"/>
      <c r="Y2" s="8"/>
      <c r="Z2" s="8"/>
      <c r="AA2" s="9" t="s">
        <v>4</v>
      </c>
      <c r="AB2" s="9"/>
      <c r="AC2" s="9"/>
      <c r="AD2" s="10"/>
      <c r="AE2" s="10"/>
    </row>
    <row r="3" spans="3:31" ht="16.5">
      <c r="C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5</v>
      </c>
      <c r="Q3" s="6" t="s">
        <v>5</v>
      </c>
      <c r="R3" s="6"/>
      <c r="S3" s="6" t="s">
        <v>5</v>
      </c>
      <c r="T3" s="6"/>
      <c r="U3" s="7" t="s">
        <v>5</v>
      </c>
      <c r="W3" s="8"/>
      <c r="X3" s="8"/>
      <c r="Y3" s="8"/>
      <c r="Z3" s="8"/>
      <c r="AA3" s="9" t="s">
        <v>5</v>
      </c>
      <c r="AB3" s="9"/>
      <c r="AC3" s="9"/>
      <c r="AD3" s="10"/>
      <c r="AE3" s="10"/>
    </row>
    <row r="4" spans="3:31" ht="16.5"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6</v>
      </c>
      <c r="Q4" s="6" t="s">
        <v>7</v>
      </c>
      <c r="R4" s="6"/>
      <c r="S4" s="6" t="s">
        <v>7</v>
      </c>
      <c r="T4" s="6"/>
      <c r="U4" s="7" t="s">
        <v>8</v>
      </c>
      <c r="W4" s="8"/>
      <c r="X4" s="8"/>
      <c r="Y4" s="8"/>
      <c r="Z4" s="8"/>
      <c r="AA4" s="9" t="s">
        <v>9</v>
      </c>
      <c r="AB4" s="9"/>
      <c r="AC4" s="9"/>
      <c r="AD4" s="10"/>
      <c r="AE4" s="10"/>
    </row>
    <row r="6" spans="1:29" ht="18">
      <c r="A6" s="1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8">
      <c r="A7" s="11" t="s">
        <v>11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17" ht="1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9" ht="18">
      <c r="A9" s="11" t="s">
        <v>12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1" spans="1:29" ht="15.75">
      <c r="A11" s="14" t="s">
        <v>13</v>
      </c>
      <c r="B11" s="15"/>
      <c r="C11" s="16"/>
      <c r="D11" s="17" t="s">
        <v>14</v>
      </c>
      <c r="E11" s="18" t="s">
        <v>15</v>
      </c>
      <c r="F11" s="19" t="s">
        <v>16</v>
      </c>
      <c r="G11" s="19" t="s">
        <v>17</v>
      </c>
      <c r="H11" s="18" t="s">
        <v>16</v>
      </c>
      <c r="I11" s="19" t="s">
        <v>17</v>
      </c>
      <c r="J11" s="19" t="s">
        <v>16</v>
      </c>
      <c r="K11" s="18" t="s">
        <v>17</v>
      </c>
      <c r="L11" s="18" t="s">
        <v>16</v>
      </c>
      <c r="M11" s="18" t="s">
        <v>17</v>
      </c>
      <c r="N11" s="20" t="s">
        <v>16</v>
      </c>
      <c r="O11" s="19" t="s">
        <v>18</v>
      </c>
      <c r="P11" s="21" t="s">
        <v>16</v>
      </c>
      <c r="Q11" s="21" t="s">
        <v>17</v>
      </c>
      <c r="R11" s="21" t="s">
        <v>16</v>
      </c>
      <c r="S11" s="21" t="s">
        <v>17</v>
      </c>
      <c r="T11" s="21" t="s">
        <v>16</v>
      </c>
      <c r="U11" s="21" t="s">
        <v>17</v>
      </c>
      <c r="V11" s="21" t="s">
        <v>16</v>
      </c>
      <c r="W11" s="21" t="s">
        <v>17</v>
      </c>
      <c r="X11" s="21" t="s">
        <v>16</v>
      </c>
      <c r="Y11" s="20" t="s">
        <v>17</v>
      </c>
      <c r="Z11" s="19" t="s">
        <v>16</v>
      </c>
      <c r="AA11" s="22" t="s">
        <v>17</v>
      </c>
      <c r="AB11" s="19" t="s">
        <v>16</v>
      </c>
      <c r="AC11" s="22" t="s">
        <v>17</v>
      </c>
    </row>
    <row r="12" spans="1:29" ht="15.75">
      <c r="A12" s="23" t="s">
        <v>19</v>
      </c>
      <c r="B12" s="24" t="s">
        <v>20</v>
      </c>
      <c r="C12" s="24" t="s">
        <v>21</v>
      </c>
      <c r="D12" s="25"/>
      <c r="E12" s="26" t="s">
        <v>22</v>
      </c>
      <c r="F12" s="27" t="s">
        <v>23</v>
      </c>
      <c r="G12" s="27" t="s">
        <v>24</v>
      </c>
      <c r="H12" s="26" t="s">
        <v>25</v>
      </c>
      <c r="I12" s="27" t="s">
        <v>24</v>
      </c>
      <c r="J12" s="27" t="s">
        <v>26</v>
      </c>
      <c r="K12" s="26" t="s">
        <v>24</v>
      </c>
      <c r="L12" s="26" t="s">
        <v>27</v>
      </c>
      <c r="M12" s="26" t="s">
        <v>24</v>
      </c>
      <c r="N12" s="28" t="s">
        <v>28</v>
      </c>
      <c r="O12" s="27" t="s">
        <v>29</v>
      </c>
      <c r="P12" s="29" t="s">
        <v>30</v>
      </c>
      <c r="Q12" s="29" t="s">
        <v>24</v>
      </c>
      <c r="R12" s="29" t="s">
        <v>31</v>
      </c>
      <c r="S12" s="29" t="s">
        <v>24</v>
      </c>
      <c r="T12" s="29" t="s">
        <v>32</v>
      </c>
      <c r="U12" s="29" t="s">
        <v>24</v>
      </c>
      <c r="V12" s="29" t="s">
        <v>33</v>
      </c>
      <c r="W12" s="29" t="s">
        <v>24</v>
      </c>
      <c r="X12" s="29" t="s">
        <v>34</v>
      </c>
      <c r="Y12" s="28" t="s">
        <v>24</v>
      </c>
      <c r="Z12" s="27" t="s">
        <v>35</v>
      </c>
      <c r="AA12" s="30" t="s">
        <v>24</v>
      </c>
      <c r="AB12" s="27" t="s">
        <v>36</v>
      </c>
      <c r="AC12" s="30" t="s">
        <v>24</v>
      </c>
    </row>
    <row r="13" spans="1:29" ht="15.75">
      <c r="A13" s="31"/>
      <c r="B13" s="31"/>
      <c r="C13" s="31"/>
      <c r="D13" s="32"/>
      <c r="E13" s="33"/>
      <c r="F13" s="34"/>
      <c r="G13" s="35"/>
      <c r="H13" s="36"/>
      <c r="I13" s="37"/>
      <c r="J13" s="38"/>
      <c r="K13" s="37"/>
      <c r="L13" s="37"/>
      <c r="M13" s="37"/>
      <c r="N13" s="36"/>
      <c r="O13" s="39"/>
      <c r="P13" s="40"/>
      <c r="Q13" s="41"/>
      <c r="R13" s="40"/>
      <c r="S13" s="41"/>
      <c r="T13" s="40"/>
      <c r="U13" s="41"/>
      <c r="V13" s="40"/>
      <c r="W13" s="41"/>
      <c r="X13" s="40"/>
      <c r="Y13" s="41"/>
      <c r="Z13" s="40"/>
      <c r="AA13" s="37"/>
      <c r="AB13" s="40"/>
      <c r="AC13" s="37"/>
    </row>
    <row r="14" spans="1:29" ht="15">
      <c r="A14" s="42" t="s">
        <v>37</v>
      </c>
      <c r="B14" s="42" t="s">
        <v>38</v>
      </c>
      <c r="C14" s="43">
        <v>4300</v>
      </c>
      <c r="D14" s="44" t="s">
        <v>39</v>
      </c>
      <c r="E14" s="45">
        <v>50000</v>
      </c>
      <c r="F14" s="38"/>
      <c r="G14" s="39">
        <f>E14+F14</f>
        <v>50000</v>
      </c>
      <c r="H14" s="36"/>
      <c r="I14" s="39">
        <f>G14+H14</f>
        <v>50000</v>
      </c>
      <c r="J14" s="38"/>
      <c r="K14" s="39">
        <f>I14+J14</f>
        <v>50000</v>
      </c>
      <c r="L14" s="39"/>
      <c r="M14" s="39">
        <f>K14+L14</f>
        <v>50000</v>
      </c>
      <c r="N14" s="36"/>
      <c r="O14" s="39">
        <v>55000</v>
      </c>
      <c r="P14" s="40">
        <v>-5000</v>
      </c>
      <c r="Q14" s="39">
        <f>O14+P14</f>
        <v>50000</v>
      </c>
      <c r="R14" s="40"/>
      <c r="S14" s="39">
        <f>Q14+R14</f>
        <v>50000</v>
      </c>
      <c r="T14" s="40"/>
      <c r="U14" s="39">
        <f>S14+T14</f>
        <v>50000</v>
      </c>
      <c r="V14" s="40"/>
      <c r="W14" s="39">
        <f>U14+V14</f>
        <v>50000</v>
      </c>
      <c r="X14" s="40"/>
      <c r="Y14" s="39">
        <f>W14+X14</f>
        <v>50000</v>
      </c>
      <c r="Z14" s="40"/>
      <c r="AA14" s="39">
        <f>Y14+Z14</f>
        <v>50000</v>
      </c>
      <c r="AB14" s="40"/>
      <c r="AC14" s="39">
        <f>AA14+AB14</f>
        <v>50000</v>
      </c>
    </row>
    <row r="15" spans="1:29" ht="15">
      <c r="A15" s="46"/>
      <c r="B15" s="46"/>
      <c r="C15" s="47"/>
      <c r="D15" s="48"/>
      <c r="E15" s="45"/>
      <c r="F15" s="38"/>
      <c r="G15" s="49"/>
      <c r="H15" s="36"/>
      <c r="I15" s="39"/>
      <c r="J15" s="38"/>
      <c r="K15" s="39"/>
      <c r="L15" s="39"/>
      <c r="M15" s="39"/>
      <c r="N15" s="36"/>
      <c r="O15" s="50"/>
      <c r="P15" s="40"/>
      <c r="Q15" s="39"/>
      <c r="R15" s="40"/>
      <c r="S15" s="39"/>
      <c r="T15" s="40"/>
      <c r="U15" s="39"/>
      <c r="V15" s="40"/>
      <c r="W15" s="39"/>
      <c r="X15" s="40"/>
      <c r="Y15" s="39"/>
      <c r="Z15" s="40"/>
      <c r="AA15" s="37"/>
      <c r="AB15" s="40"/>
      <c r="AC15" s="37"/>
    </row>
    <row r="16" spans="1:29" ht="15.75">
      <c r="A16" s="51" t="s">
        <v>40</v>
      </c>
      <c r="B16" s="52"/>
      <c r="C16" s="52"/>
      <c r="D16" s="53"/>
      <c r="E16" s="54">
        <v>50000</v>
      </c>
      <c r="F16" s="55"/>
      <c r="G16" s="56">
        <f aca="true" t="shared" si="0" ref="G16:G79">E16+F16</f>
        <v>50000</v>
      </c>
      <c r="H16" s="55"/>
      <c r="I16" s="57">
        <f>I14</f>
        <v>50000</v>
      </c>
      <c r="J16" s="56"/>
      <c r="K16" s="57">
        <f>K14</f>
        <v>50000</v>
      </c>
      <c r="L16" s="57">
        <f>L14</f>
        <v>0</v>
      </c>
      <c r="M16" s="57">
        <f>M14</f>
        <v>50000</v>
      </c>
      <c r="N16" s="55"/>
      <c r="O16" s="58">
        <f>O14</f>
        <v>55000</v>
      </c>
      <c r="P16" s="56">
        <f>P14</f>
        <v>-5000</v>
      </c>
      <c r="Q16" s="57">
        <f>Q14</f>
        <v>50000</v>
      </c>
      <c r="R16" s="56"/>
      <c r="S16" s="57">
        <f>S14</f>
        <v>50000</v>
      </c>
      <c r="T16" s="56"/>
      <c r="U16" s="57">
        <f>U14</f>
        <v>50000</v>
      </c>
      <c r="V16" s="56"/>
      <c r="W16" s="57">
        <f>W14</f>
        <v>50000</v>
      </c>
      <c r="X16" s="56"/>
      <c r="Y16" s="57">
        <f>Y14</f>
        <v>50000</v>
      </c>
      <c r="Z16" s="57"/>
      <c r="AA16" s="57">
        <f>AA14</f>
        <v>50000</v>
      </c>
      <c r="AB16" s="57"/>
      <c r="AC16" s="57">
        <f>AC14</f>
        <v>50000</v>
      </c>
    </row>
    <row r="17" spans="1:29" ht="15.75">
      <c r="A17" s="59"/>
      <c r="B17" s="60"/>
      <c r="C17" s="60"/>
      <c r="D17" s="60"/>
      <c r="E17" s="61"/>
      <c r="F17" s="62"/>
      <c r="G17" s="63"/>
      <c r="H17" s="62"/>
      <c r="I17" s="58"/>
      <c r="J17" s="63"/>
      <c r="K17" s="58"/>
      <c r="L17" s="58"/>
      <c r="M17" s="58"/>
      <c r="N17" s="62"/>
      <c r="O17" s="64"/>
      <c r="P17" s="40"/>
      <c r="Q17" s="39"/>
      <c r="R17" s="40"/>
      <c r="S17" s="39"/>
      <c r="T17" s="40"/>
      <c r="U17" s="39"/>
      <c r="V17" s="40"/>
      <c r="W17" s="39"/>
      <c r="X17" s="40"/>
      <c r="Y17" s="39"/>
      <c r="Z17" s="40"/>
      <c r="AA17" s="37"/>
      <c r="AB17" s="40"/>
      <c r="AC17" s="37"/>
    </row>
    <row r="18" spans="1:29" ht="15">
      <c r="A18" s="43">
        <v>700</v>
      </c>
      <c r="B18" s="43">
        <v>70005</v>
      </c>
      <c r="C18" s="43">
        <v>4300</v>
      </c>
      <c r="D18" s="44" t="s">
        <v>39</v>
      </c>
      <c r="E18" s="65">
        <v>50000</v>
      </c>
      <c r="F18" s="36"/>
      <c r="G18" s="39">
        <f t="shared" si="0"/>
        <v>50000</v>
      </c>
      <c r="H18" s="36"/>
      <c r="I18" s="39">
        <f aca="true" t="shared" si="1" ref="I18:I81">G18+H18</f>
        <v>50000</v>
      </c>
      <c r="J18" s="38"/>
      <c r="K18" s="39">
        <f>I18+J18</f>
        <v>50000</v>
      </c>
      <c r="L18" s="39"/>
      <c r="M18" s="39">
        <f>K18+L18</f>
        <v>50000</v>
      </c>
      <c r="N18" s="36"/>
      <c r="O18" s="39">
        <v>50000</v>
      </c>
      <c r="P18" s="40">
        <v>-10000</v>
      </c>
      <c r="Q18" s="39">
        <f>O18+P18</f>
        <v>40000</v>
      </c>
      <c r="R18" s="40"/>
      <c r="S18" s="39">
        <f>Q18+R18</f>
        <v>40000</v>
      </c>
      <c r="T18" s="40"/>
      <c r="U18" s="39">
        <f>S18+T18</f>
        <v>40000</v>
      </c>
      <c r="V18" s="40"/>
      <c r="W18" s="39">
        <f>U18+V18</f>
        <v>40000</v>
      </c>
      <c r="X18" s="40"/>
      <c r="Y18" s="39">
        <f>W18+X18</f>
        <v>40000</v>
      </c>
      <c r="Z18" s="40"/>
      <c r="AA18" s="39">
        <f>Y18+Z18</f>
        <v>40000</v>
      </c>
      <c r="AB18" s="40"/>
      <c r="AC18" s="39">
        <f>AA18+AB18</f>
        <v>40000</v>
      </c>
    </row>
    <row r="19" spans="1:29" ht="15">
      <c r="A19" s="47"/>
      <c r="B19" s="47"/>
      <c r="C19" s="47"/>
      <c r="D19" s="48"/>
      <c r="E19" s="65"/>
      <c r="F19" s="36"/>
      <c r="G19" s="49"/>
      <c r="H19" s="36"/>
      <c r="I19" s="39"/>
      <c r="J19" s="38"/>
      <c r="K19" s="39"/>
      <c r="L19" s="39"/>
      <c r="M19" s="39"/>
      <c r="N19" s="36"/>
      <c r="O19" s="50"/>
      <c r="P19" s="40"/>
      <c r="Q19" s="39"/>
      <c r="R19" s="40"/>
      <c r="S19" s="39"/>
      <c r="T19" s="40"/>
      <c r="U19" s="39"/>
      <c r="V19" s="40"/>
      <c r="W19" s="39"/>
      <c r="X19" s="40"/>
      <c r="Y19" s="39"/>
      <c r="Z19" s="40"/>
      <c r="AA19" s="37"/>
      <c r="AB19" s="40"/>
      <c r="AC19" s="37"/>
    </row>
    <row r="20" spans="1:29" ht="15.75">
      <c r="A20" s="66" t="s">
        <v>41</v>
      </c>
      <c r="B20" s="67"/>
      <c r="C20" s="67"/>
      <c r="D20" s="68"/>
      <c r="E20" s="57">
        <v>50000</v>
      </c>
      <c r="F20" s="69"/>
      <c r="G20" s="70">
        <f t="shared" si="0"/>
        <v>50000</v>
      </c>
      <c r="H20" s="69"/>
      <c r="I20" s="64">
        <f>I18</f>
        <v>50000</v>
      </c>
      <c r="J20" s="70"/>
      <c r="K20" s="64">
        <f>K18</f>
        <v>50000</v>
      </c>
      <c r="L20" s="64">
        <f>L18</f>
        <v>0</v>
      </c>
      <c r="M20" s="64">
        <f>M18</f>
        <v>50000</v>
      </c>
      <c r="N20" s="55"/>
      <c r="O20" s="58">
        <f>O18</f>
        <v>50000</v>
      </c>
      <c r="P20" s="56">
        <f>P18</f>
        <v>-10000</v>
      </c>
      <c r="Q20" s="57">
        <f>Q18</f>
        <v>40000</v>
      </c>
      <c r="R20" s="56"/>
      <c r="S20" s="57">
        <f>S18</f>
        <v>40000</v>
      </c>
      <c r="T20" s="56"/>
      <c r="U20" s="57">
        <f>U18</f>
        <v>40000</v>
      </c>
      <c r="V20" s="56"/>
      <c r="W20" s="57">
        <f>W18</f>
        <v>40000</v>
      </c>
      <c r="X20" s="56"/>
      <c r="Y20" s="57">
        <f>Y18</f>
        <v>40000</v>
      </c>
      <c r="Z20" s="57"/>
      <c r="AA20" s="57">
        <f>AA18</f>
        <v>40000</v>
      </c>
      <c r="AB20" s="57"/>
      <c r="AC20" s="57">
        <f>AC18</f>
        <v>40000</v>
      </c>
    </row>
    <row r="21" spans="1:29" ht="15">
      <c r="A21" s="71"/>
      <c r="B21" s="72"/>
      <c r="C21" s="71"/>
      <c r="D21" s="73"/>
      <c r="E21" s="73"/>
      <c r="F21" s="74"/>
      <c r="G21" s="75"/>
      <c r="H21" s="74"/>
      <c r="I21" s="75"/>
      <c r="J21" s="74"/>
      <c r="K21" s="73"/>
      <c r="L21" s="73"/>
      <c r="M21" s="73"/>
      <c r="N21" s="74"/>
      <c r="O21" s="41"/>
      <c r="P21" s="40"/>
      <c r="Q21" s="39"/>
      <c r="R21" s="40"/>
      <c r="S21" s="39"/>
      <c r="T21" s="40"/>
      <c r="U21" s="39"/>
      <c r="V21" s="40"/>
      <c r="W21" s="39"/>
      <c r="X21" s="40"/>
      <c r="Y21" s="39"/>
      <c r="Z21" s="40"/>
      <c r="AA21" s="37"/>
      <c r="AB21" s="40"/>
      <c r="AC21" s="37"/>
    </row>
    <row r="22" spans="1:29" ht="15">
      <c r="A22" s="76">
        <v>710</v>
      </c>
      <c r="B22" s="77">
        <v>71013</v>
      </c>
      <c r="C22" s="76">
        <v>4300</v>
      </c>
      <c r="D22" s="37" t="s">
        <v>39</v>
      </c>
      <c r="E22" s="39">
        <v>80000</v>
      </c>
      <c r="F22" s="38"/>
      <c r="G22" s="49">
        <f t="shared" si="0"/>
        <v>80000</v>
      </c>
      <c r="H22" s="38"/>
      <c r="I22" s="49">
        <f t="shared" si="1"/>
        <v>80000</v>
      </c>
      <c r="J22" s="38"/>
      <c r="K22" s="39">
        <f>I22+J22</f>
        <v>80000</v>
      </c>
      <c r="L22" s="39"/>
      <c r="M22" s="39">
        <f>K22+L22</f>
        <v>80000</v>
      </c>
      <c r="N22" s="38"/>
      <c r="O22" s="39">
        <v>70000</v>
      </c>
      <c r="P22" s="40">
        <v>-30000</v>
      </c>
      <c r="Q22" s="39">
        <f>O22+P22</f>
        <v>40000</v>
      </c>
      <c r="R22" s="40"/>
      <c r="S22" s="39">
        <f>Q22+R22</f>
        <v>40000</v>
      </c>
      <c r="T22" s="40"/>
      <c r="U22" s="39">
        <f>S22+T22</f>
        <v>40000</v>
      </c>
      <c r="V22" s="40"/>
      <c r="W22" s="39">
        <f>U22+V22</f>
        <v>40000</v>
      </c>
      <c r="X22" s="40"/>
      <c r="Y22" s="39">
        <f>W22+X22</f>
        <v>40000</v>
      </c>
      <c r="Z22" s="40"/>
      <c r="AA22" s="39">
        <f>Y22+Z22</f>
        <v>40000</v>
      </c>
      <c r="AB22" s="40"/>
      <c r="AC22" s="39">
        <f>AA22+AB22</f>
        <v>40000</v>
      </c>
    </row>
    <row r="23" spans="1:29" ht="15">
      <c r="A23" s="78"/>
      <c r="B23" s="79"/>
      <c r="C23" s="78"/>
      <c r="D23" s="80"/>
      <c r="E23" s="80"/>
      <c r="F23" s="81"/>
      <c r="G23" s="82"/>
      <c r="H23" s="81"/>
      <c r="I23" s="82"/>
      <c r="J23" s="81"/>
      <c r="K23" s="50"/>
      <c r="L23" s="50"/>
      <c r="M23" s="50"/>
      <c r="N23" s="81"/>
      <c r="O23" s="50"/>
      <c r="P23" s="40"/>
      <c r="Q23" s="39"/>
      <c r="R23" s="40"/>
      <c r="S23" s="39"/>
      <c r="T23" s="40"/>
      <c r="U23" s="39"/>
      <c r="V23" s="40"/>
      <c r="W23" s="39"/>
      <c r="X23" s="40"/>
      <c r="Y23" s="39"/>
      <c r="Z23" s="40"/>
      <c r="AA23" s="37"/>
      <c r="AB23" s="40"/>
      <c r="AC23" s="37"/>
    </row>
    <row r="24" spans="1:29" ht="15.75">
      <c r="A24" s="83"/>
      <c r="B24" s="84"/>
      <c r="C24" s="84"/>
      <c r="D24" s="85"/>
      <c r="E24" s="37"/>
      <c r="F24" s="38"/>
      <c r="G24" s="49"/>
      <c r="H24" s="38"/>
      <c r="I24" s="49"/>
      <c r="J24" s="38"/>
      <c r="K24" s="39"/>
      <c r="L24" s="39"/>
      <c r="M24" s="39"/>
      <c r="N24" s="38"/>
      <c r="O24" s="64">
        <f>O22</f>
        <v>70000</v>
      </c>
      <c r="P24" s="56">
        <f>P22</f>
        <v>-30000</v>
      </c>
      <c r="Q24" s="57">
        <f>Q22</f>
        <v>40000</v>
      </c>
      <c r="R24" s="56"/>
      <c r="S24" s="57">
        <f>S22</f>
        <v>40000</v>
      </c>
      <c r="T24" s="56"/>
      <c r="U24" s="57">
        <f>U22</f>
        <v>40000</v>
      </c>
      <c r="V24" s="56"/>
      <c r="W24" s="57">
        <f>W22</f>
        <v>40000</v>
      </c>
      <c r="X24" s="56"/>
      <c r="Y24" s="57">
        <f>Y22</f>
        <v>40000</v>
      </c>
      <c r="Z24" s="57"/>
      <c r="AA24" s="57">
        <f>AA22</f>
        <v>40000</v>
      </c>
      <c r="AB24" s="57"/>
      <c r="AC24" s="57">
        <f>AC22</f>
        <v>40000</v>
      </c>
    </row>
    <row r="25" spans="1:29" ht="15">
      <c r="A25" s="71"/>
      <c r="B25" s="60"/>
      <c r="C25" s="60"/>
      <c r="D25" s="60"/>
      <c r="E25" s="86"/>
      <c r="F25" s="38"/>
      <c r="G25" s="49"/>
      <c r="H25" s="38"/>
      <c r="I25" s="49"/>
      <c r="J25" s="38"/>
      <c r="K25" s="39"/>
      <c r="L25" s="39"/>
      <c r="M25" s="39"/>
      <c r="N25" s="38"/>
      <c r="O25" s="41"/>
      <c r="P25" s="40"/>
      <c r="Q25" s="39"/>
      <c r="R25" s="40"/>
      <c r="S25" s="39"/>
      <c r="T25" s="40"/>
      <c r="U25" s="39"/>
      <c r="V25" s="40"/>
      <c r="W25" s="39"/>
      <c r="X25" s="40"/>
      <c r="Y25" s="39"/>
      <c r="Z25" s="40"/>
      <c r="AA25" s="37"/>
      <c r="AB25" s="40"/>
      <c r="AC25" s="37"/>
    </row>
    <row r="26" spans="1:29" ht="15">
      <c r="A26" s="76">
        <v>710</v>
      </c>
      <c r="B26" s="76">
        <v>71014</v>
      </c>
      <c r="C26" s="76">
        <v>4300</v>
      </c>
      <c r="D26" s="37" t="s">
        <v>39</v>
      </c>
      <c r="E26" s="87">
        <v>70000</v>
      </c>
      <c r="F26" s="74"/>
      <c r="G26" s="75">
        <f t="shared" si="0"/>
        <v>70000</v>
      </c>
      <c r="H26" s="74"/>
      <c r="I26" s="75">
        <f t="shared" si="1"/>
        <v>70000</v>
      </c>
      <c r="J26" s="74"/>
      <c r="K26" s="41">
        <f aca="true" t="shared" si="2" ref="K26:M36">I26+J26</f>
        <v>70000</v>
      </c>
      <c r="L26" s="41"/>
      <c r="M26" s="41">
        <f t="shared" si="2"/>
        <v>70000</v>
      </c>
      <c r="N26" s="74"/>
      <c r="O26" s="39">
        <v>90000</v>
      </c>
      <c r="P26" s="40">
        <v>-35000</v>
      </c>
      <c r="Q26" s="39">
        <f>O26+P26</f>
        <v>55000</v>
      </c>
      <c r="R26" s="40"/>
      <c r="S26" s="39">
        <f>Q26+R26</f>
        <v>55000</v>
      </c>
      <c r="T26" s="40"/>
      <c r="U26" s="39">
        <f>S26+T26</f>
        <v>55000</v>
      </c>
      <c r="V26" s="40"/>
      <c r="W26" s="39">
        <f>U26+V26</f>
        <v>55000</v>
      </c>
      <c r="X26" s="40"/>
      <c r="Y26" s="39">
        <f>W26+X26</f>
        <v>55000</v>
      </c>
      <c r="Z26" s="40"/>
      <c r="AA26" s="39">
        <f>Y26+Z26</f>
        <v>55000</v>
      </c>
      <c r="AB26" s="40"/>
      <c r="AC26" s="39">
        <f>AA26+AB26</f>
        <v>55000</v>
      </c>
    </row>
    <row r="27" spans="1:29" ht="15">
      <c r="A27" s="78"/>
      <c r="B27" s="78"/>
      <c r="C27" s="78"/>
      <c r="D27" s="80"/>
      <c r="E27" s="88"/>
      <c r="F27" s="81"/>
      <c r="G27" s="82"/>
      <c r="H27" s="81"/>
      <c r="I27" s="82"/>
      <c r="J27" s="81"/>
      <c r="K27" s="50"/>
      <c r="L27" s="50"/>
      <c r="M27" s="50"/>
      <c r="N27" s="81"/>
      <c r="O27" s="50"/>
      <c r="P27" s="40"/>
      <c r="Q27" s="39"/>
      <c r="R27" s="40"/>
      <c r="S27" s="39"/>
      <c r="T27" s="40"/>
      <c r="U27" s="39"/>
      <c r="V27" s="40"/>
      <c r="W27" s="39"/>
      <c r="X27" s="40"/>
      <c r="Y27" s="39"/>
      <c r="Z27" s="40"/>
      <c r="AA27" s="37"/>
      <c r="AB27" s="40"/>
      <c r="AC27" s="37"/>
    </row>
    <row r="28" spans="1:29" ht="15.75">
      <c r="A28" s="83"/>
      <c r="B28" s="84"/>
      <c r="C28" s="84"/>
      <c r="D28" s="85"/>
      <c r="E28" s="39"/>
      <c r="F28" s="36"/>
      <c r="G28" s="49"/>
      <c r="H28" s="36"/>
      <c r="I28" s="49"/>
      <c r="J28" s="36"/>
      <c r="K28" s="39"/>
      <c r="L28" s="39"/>
      <c r="M28" s="39"/>
      <c r="N28" s="36"/>
      <c r="O28" s="58">
        <f>O26</f>
        <v>90000</v>
      </c>
      <c r="P28" s="56">
        <f>P26</f>
        <v>-35000</v>
      </c>
      <c r="Q28" s="57">
        <f>Q26</f>
        <v>55000</v>
      </c>
      <c r="R28" s="56"/>
      <c r="S28" s="57">
        <f>S26</f>
        <v>55000</v>
      </c>
      <c r="T28" s="56"/>
      <c r="U28" s="57">
        <f>U26</f>
        <v>55000</v>
      </c>
      <c r="V28" s="56"/>
      <c r="W28" s="57">
        <f>W26</f>
        <v>55000</v>
      </c>
      <c r="X28" s="56"/>
      <c r="Y28" s="57">
        <f>Y26</f>
        <v>55000</v>
      </c>
      <c r="Z28" s="57"/>
      <c r="AA28" s="57">
        <f>AA26</f>
        <v>55000</v>
      </c>
      <c r="AB28" s="57"/>
      <c r="AC28" s="57">
        <f>AC26</f>
        <v>55000</v>
      </c>
    </row>
    <row r="29" spans="1:29" ht="15">
      <c r="A29" s="77">
        <v>710</v>
      </c>
      <c r="B29" s="77">
        <v>71015</v>
      </c>
      <c r="C29" s="76">
        <v>4010</v>
      </c>
      <c r="D29" s="37" t="s">
        <v>42</v>
      </c>
      <c r="E29" s="41">
        <v>58000</v>
      </c>
      <c r="F29" s="40">
        <v>-1000</v>
      </c>
      <c r="G29" s="39">
        <f t="shared" si="0"/>
        <v>57000</v>
      </c>
      <c r="H29" s="36"/>
      <c r="I29" s="41">
        <f t="shared" si="1"/>
        <v>57000</v>
      </c>
      <c r="J29" s="36"/>
      <c r="K29" s="39">
        <f t="shared" si="2"/>
        <v>57000</v>
      </c>
      <c r="L29" s="39"/>
      <c r="M29" s="39">
        <f t="shared" si="2"/>
        <v>57000</v>
      </c>
      <c r="N29" s="36"/>
      <c r="O29" s="41">
        <v>55000</v>
      </c>
      <c r="P29" s="40">
        <v>-3000</v>
      </c>
      <c r="Q29" s="39">
        <f>O29+P29</f>
        <v>52000</v>
      </c>
      <c r="R29" s="40"/>
      <c r="S29" s="39">
        <f>Q29+R29</f>
        <v>52000</v>
      </c>
      <c r="T29" s="40">
        <v>-500</v>
      </c>
      <c r="U29" s="39">
        <f>S29+T29</f>
        <v>51500</v>
      </c>
      <c r="V29" s="40">
        <v>-2210</v>
      </c>
      <c r="W29" s="39">
        <f>U29+V29</f>
        <v>49290</v>
      </c>
      <c r="X29" s="40"/>
      <c r="Y29" s="39">
        <f>W29+X29</f>
        <v>49290</v>
      </c>
      <c r="Z29" s="40">
        <v>-1600</v>
      </c>
      <c r="AA29" s="39">
        <f>Y29+Z29</f>
        <v>47690</v>
      </c>
      <c r="AB29" s="40"/>
      <c r="AC29" s="39">
        <f>AA29+AB29</f>
        <v>47690</v>
      </c>
    </row>
    <row r="30" spans="1:29" ht="15">
      <c r="A30" s="77"/>
      <c r="B30" s="77"/>
      <c r="C30" s="76">
        <v>4040</v>
      </c>
      <c r="D30" s="37" t="s">
        <v>43</v>
      </c>
      <c r="E30" s="39">
        <v>3000</v>
      </c>
      <c r="F30" s="40">
        <v>1000</v>
      </c>
      <c r="G30" s="39">
        <f t="shared" si="0"/>
        <v>4000</v>
      </c>
      <c r="H30" s="36"/>
      <c r="I30" s="39">
        <f t="shared" si="1"/>
        <v>4000</v>
      </c>
      <c r="J30" s="36"/>
      <c r="K30" s="39">
        <f t="shared" si="2"/>
        <v>4000</v>
      </c>
      <c r="L30" s="39"/>
      <c r="M30" s="39">
        <f t="shared" si="2"/>
        <v>4000</v>
      </c>
      <c r="N30" s="36"/>
      <c r="O30" s="39">
        <v>3800</v>
      </c>
      <c r="P30" s="40"/>
      <c r="Q30" s="39">
        <f aca="true" t="shared" si="3" ref="Q30:Q36">O30+P30</f>
        <v>3800</v>
      </c>
      <c r="R30" s="40">
        <v>410</v>
      </c>
      <c r="S30" s="39">
        <f aca="true" t="shared" si="4" ref="S30:S36">Q30+R30</f>
        <v>4210</v>
      </c>
      <c r="T30" s="40"/>
      <c r="U30" s="39">
        <f aca="true" t="shared" si="5" ref="U30:W36">S30+T30</f>
        <v>4210</v>
      </c>
      <c r="V30" s="40"/>
      <c r="W30" s="39">
        <f t="shared" si="5"/>
        <v>4210</v>
      </c>
      <c r="X30" s="40"/>
      <c r="Y30" s="39">
        <f aca="true" t="shared" si="6" ref="Y30:Y36">W30+X30</f>
        <v>4210</v>
      </c>
      <c r="Z30" s="40">
        <v>-6</v>
      </c>
      <c r="AA30" s="39">
        <f aca="true" t="shared" si="7" ref="AA30:AA36">Y30+Z30</f>
        <v>4204</v>
      </c>
      <c r="AB30" s="40"/>
      <c r="AC30" s="39">
        <f aca="true" t="shared" si="8" ref="AC30:AC36">AA30+AB30</f>
        <v>4204</v>
      </c>
    </row>
    <row r="31" spans="1:29" ht="15">
      <c r="A31" s="77"/>
      <c r="B31" s="77"/>
      <c r="C31" s="76">
        <v>4110</v>
      </c>
      <c r="D31" s="37" t="s">
        <v>44</v>
      </c>
      <c r="E31" s="39">
        <v>10900</v>
      </c>
      <c r="F31" s="36"/>
      <c r="G31" s="39">
        <f t="shared" si="0"/>
        <v>10900</v>
      </c>
      <c r="H31" s="36"/>
      <c r="I31" s="39">
        <f t="shared" si="1"/>
        <v>10900</v>
      </c>
      <c r="J31" s="36"/>
      <c r="K31" s="39">
        <f t="shared" si="2"/>
        <v>10900</v>
      </c>
      <c r="L31" s="39"/>
      <c r="M31" s="39">
        <f t="shared" si="2"/>
        <v>10900</v>
      </c>
      <c r="N31" s="36"/>
      <c r="O31" s="39">
        <v>9900</v>
      </c>
      <c r="P31" s="40">
        <v>-600</v>
      </c>
      <c r="Q31" s="39">
        <f t="shared" si="3"/>
        <v>9300</v>
      </c>
      <c r="R31" s="40"/>
      <c r="S31" s="39">
        <f t="shared" si="4"/>
        <v>9300</v>
      </c>
      <c r="T31" s="40"/>
      <c r="U31" s="39">
        <f t="shared" si="5"/>
        <v>9300</v>
      </c>
      <c r="V31" s="40"/>
      <c r="W31" s="39">
        <f t="shared" si="5"/>
        <v>9300</v>
      </c>
      <c r="X31" s="40"/>
      <c r="Y31" s="39">
        <f t="shared" si="6"/>
        <v>9300</v>
      </c>
      <c r="Z31" s="40"/>
      <c r="AA31" s="39">
        <f t="shared" si="7"/>
        <v>9300</v>
      </c>
      <c r="AB31" s="40"/>
      <c r="AC31" s="39">
        <f t="shared" si="8"/>
        <v>9300</v>
      </c>
    </row>
    <row r="32" spans="1:29" ht="15">
      <c r="A32" s="77"/>
      <c r="B32" s="77"/>
      <c r="C32" s="76">
        <v>4120</v>
      </c>
      <c r="D32" s="37" t="s">
        <v>45</v>
      </c>
      <c r="E32" s="39">
        <v>1500</v>
      </c>
      <c r="F32" s="36"/>
      <c r="G32" s="39">
        <f t="shared" si="0"/>
        <v>1500</v>
      </c>
      <c r="H32" s="36"/>
      <c r="I32" s="39">
        <f t="shared" si="1"/>
        <v>1500</v>
      </c>
      <c r="J32" s="36"/>
      <c r="K32" s="39">
        <f t="shared" si="2"/>
        <v>1500</v>
      </c>
      <c r="L32" s="39"/>
      <c r="M32" s="39">
        <f t="shared" si="2"/>
        <v>1500</v>
      </c>
      <c r="N32" s="36"/>
      <c r="O32" s="39">
        <v>1300</v>
      </c>
      <c r="P32" s="40">
        <v>-100</v>
      </c>
      <c r="Q32" s="39">
        <f t="shared" si="3"/>
        <v>1200</v>
      </c>
      <c r="R32" s="40"/>
      <c r="S32" s="39">
        <f t="shared" si="4"/>
        <v>1200</v>
      </c>
      <c r="T32" s="40"/>
      <c r="U32" s="39">
        <f t="shared" si="5"/>
        <v>1200</v>
      </c>
      <c r="V32" s="40"/>
      <c r="W32" s="39">
        <f t="shared" si="5"/>
        <v>1200</v>
      </c>
      <c r="X32" s="40"/>
      <c r="Y32" s="39">
        <f t="shared" si="6"/>
        <v>1200</v>
      </c>
      <c r="Z32" s="40"/>
      <c r="AA32" s="39">
        <f t="shared" si="7"/>
        <v>1200</v>
      </c>
      <c r="AB32" s="40"/>
      <c r="AC32" s="39">
        <f t="shared" si="8"/>
        <v>1200</v>
      </c>
    </row>
    <row r="33" spans="1:29" ht="15">
      <c r="A33" s="77"/>
      <c r="B33" s="77"/>
      <c r="C33" s="76">
        <v>4210</v>
      </c>
      <c r="D33" s="37" t="s">
        <v>46</v>
      </c>
      <c r="E33" s="39">
        <v>3000</v>
      </c>
      <c r="F33" s="36"/>
      <c r="G33" s="39">
        <f t="shared" si="0"/>
        <v>3000</v>
      </c>
      <c r="H33" s="36"/>
      <c r="I33" s="39">
        <f t="shared" si="1"/>
        <v>3000</v>
      </c>
      <c r="J33" s="36"/>
      <c r="K33" s="39">
        <f t="shared" si="2"/>
        <v>3000</v>
      </c>
      <c r="L33" s="39"/>
      <c r="M33" s="39">
        <f t="shared" si="2"/>
        <v>3000</v>
      </c>
      <c r="N33" s="36"/>
      <c r="O33" s="39">
        <v>2500</v>
      </c>
      <c r="P33" s="40"/>
      <c r="Q33" s="39">
        <f t="shared" si="3"/>
        <v>2500</v>
      </c>
      <c r="R33" s="40"/>
      <c r="S33" s="39">
        <f t="shared" si="4"/>
        <v>2500</v>
      </c>
      <c r="T33" s="40"/>
      <c r="U33" s="39">
        <f t="shared" si="5"/>
        <v>2500</v>
      </c>
      <c r="V33" s="40"/>
      <c r="W33" s="39">
        <f t="shared" si="5"/>
        <v>2500</v>
      </c>
      <c r="X33" s="40"/>
      <c r="Y33" s="39">
        <f t="shared" si="6"/>
        <v>2500</v>
      </c>
      <c r="Z33" s="40"/>
      <c r="AA33" s="39">
        <f t="shared" si="7"/>
        <v>2500</v>
      </c>
      <c r="AB33" s="40">
        <v>3499</v>
      </c>
      <c r="AC33" s="39">
        <f t="shared" si="8"/>
        <v>5999</v>
      </c>
    </row>
    <row r="34" spans="1:29" ht="15">
      <c r="A34" s="77"/>
      <c r="B34" s="77"/>
      <c r="C34" s="76">
        <v>4260</v>
      </c>
      <c r="D34" s="37" t="s">
        <v>47</v>
      </c>
      <c r="E34" s="39"/>
      <c r="F34" s="36"/>
      <c r="G34" s="39"/>
      <c r="H34" s="36"/>
      <c r="I34" s="39"/>
      <c r="J34" s="36"/>
      <c r="K34" s="39"/>
      <c r="L34" s="39"/>
      <c r="M34" s="39"/>
      <c r="N34" s="36"/>
      <c r="O34" s="39"/>
      <c r="P34" s="40"/>
      <c r="Q34" s="39"/>
      <c r="R34" s="40"/>
      <c r="S34" s="39">
        <v>0</v>
      </c>
      <c r="T34" s="40">
        <v>500</v>
      </c>
      <c r="U34" s="39">
        <f t="shared" si="5"/>
        <v>500</v>
      </c>
      <c r="V34" s="40"/>
      <c r="W34" s="39">
        <f t="shared" si="5"/>
        <v>500</v>
      </c>
      <c r="X34" s="40"/>
      <c r="Y34" s="39">
        <f t="shared" si="6"/>
        <v>500</v>
      </c>
      <c r="Z34" s="40">
        <v>206</v>
      </c>
      <c r="AA34" s="39">
        <f t="shared" si="7"/>
        <v>706</v>
      </c>
      <c r="AB34" s="40"/>
      <c r="AC34" s="39">
        <f t="shared" si="8"/>
        <v>706</v>
      </c>
    </row>
    <row r="35" spans="1:29" ht="15">
      <c r="A35" s="77"/>
      <c r="B35" s="77"/>
      <c r="C35" s="76">
        <v>4300</v>
      </c>
      <c r="D35" s="37" t="s">
        <v>39</v>
      </c>
      <c r="E35" s="39">
        <v>5100</v>
      </c>
      <c r="F35" s="36"/>
      <c r="G35" s="39">
        <f t="shared" si="0"/>
        <v>5100</v>
      </c>
      <c r="H35" s="36"/>
      <c r="I35" s="39">
        <f t="shared" si="1"/>
        <v>5100</v>
      </c>
      <c r="J35" s="36"/>
      <c r="K35" s="39">
        <f t="shared" si="2"/>
        <v>5100</v>
      </c>
      <c r="L35" s="39"/>
      <c r="M35" s="39">
        <f t="shared" si="2"/>
        <v>5100</v>
      </c>
      <c r="N35" s="36"/>
      <c r="O35" s="39">
        <v>5000</v>
      </c>
      <c r="P35" s="40">
        <v>-1000</v>
      </c>
      <c r="Q35" s="39">
        <f t="shared" si="3"/>
        <v>4000</v>
      </c>
      <c r="R35" s="40">
        <v>-410</v>
      </c>
      <c r="S35" s="39">
        <f t="shared" si="4"/>
        <v>3590</v>
      </c>
      <c r="T35" s="40"/>
      <c r="U35" s="39">
        <f t="shared" si="5"/>
        <v>3590</v>
      </c>
      <c r="V35" s="40">
        <v>1410</v>
      </c>
      <c r="W35" s="39">
        <f t="shared" si="5"/>
        <v>5000</v>
      </c>
      <c r="X35" s="40"/>
      <c r="Y35" s="39">
        <f t="shared" si="6"/>
        <v>5000</v>
      </c>
      <c r="Z35" s="40">
        <v>1400</v>
      </c>
      <c r="AA35" s="39">
        <f t="shared" si="7"/>
        <v>6400</v>
      </c>
      <c r="AB35" s="40">
        <v>501</v>
      </c>
      <c r="AC35" s="39">
        <f t="shared" si="8"/>
        <v>6901</v>
      </c>
    </row>
    <row r="36" spans="1:29" ht="15">
      <c r="A36" s="77"/>
      <c r="B36" s="77"/>
      <c r="C36" s="76">
        <v>4410</v>
      </c>
      <c r="D36" s="37" t="s">
        <v>48</v>
      </c>
      <c r="E36" s="39">
        <v>3500</v>
      </c>
      <c r="F36" s="36"/>
      <c r="G36" s="39">
        <f t="shared" si="0"/>
        <v>3500</v>
      </c>
      <c r="H36" s="36"/>
      <c r="I36" s="39">
        <f t="shared" si="1"/>
        <v>3500</v>
      </c>
      <c r="J36" s="36"/>
      <c r="K36" s="39">
        <f t="shared" si="2"/>
        <v>3500</v>
      </c>
      <c r="L36" s="39"/>
      <c r="M36" s="39">
        <f t="shared" si="2"/>
        <v>3500</v>
      </c>
      <c r="N36" s="36"/>
      <c r="O36" s="39">
        <v>2500</v>
      </c>
      <c r="P36" s="40">
        <v>-300</v>
      </c>
      <c r="Q36" s="39">
        <f t="shared" si="3"/>
        <v>2200</v>
      </c>
      <c r="R36" s="40"/>
      <c r="S36" s="39">
        <f t="shared" si="4"/>
        <v>2200</v>
      </c>
      <c r="T36" s="40"/>
      <c r="U36" s="39">
        <f t="shared" si="5"/>
        <v>2200</v>
      </c>
      <c r="V36" s="40">
        <v>800</v>
      </c>
      <c r="W36" s="39">
        <f t="shared" si="5"/>
        <v>3000</v>
      </c>
      <c r="X36" s="40"/>
      <c r="Y36" s="39">
        <f t="shared" si="6"/>
        <v>3000</v>
      </c>
      <c r="Z36" s="40"/>
      <c r="AA36" s="39">
        <f t="shared" si="7"/>
        <v>3000</v>
      </c>
      <c r="AB36" s="40"/>
      <c r="AC36" s="39">
        <f t="shared" si="8"/>
        <v>3000</v>
      </c>
    </row>
    <row r="37" spans="1:29" ht="15">
      <c r="A37" s="78"/>
      <c r="B37" s="78"/>
      <c r="C37" s="78"/>
      <c r="D37" s="86"/>
      <c r="E37" s="39"/>
      <c r="F37" s="36"/>
      <c r="G37" s="49"/>
      <c r="H37" s="36"/>
      <c r="I37" s="39"/>
      <c r="J37" s="36"/>
      <c r="K37" s="39"/>
      <c r="L37" s="39"/>
      <c r="M37" s="49"/>
      <c r="N37" s="36"/>
      <c r="O37" s="39"/>
      <c r="P37" s="40"/>
      <c r="Q37" s="39"/>
      <c r="R37" s="40"/>
      <c r="S37" s="39"/>
      <c r="T37" s="40"/>
      <c r="U37" s="39"/>
      <c r="V37" s="40"/>
      <c r="W37" s="39"/>
      <c r="X37" s="40"/>
      <c r="Y37" s="39"/>
      <c r="Z37" s="40"/>
      <c r="AA37" s="39"/>
      <c r="AB37" s="40"/>
      <c r="AC37" s="39"/>
    </row>
    <row r="38" spans="1:29" ht="15.75">
      <c r="A38" s="83"/>
      <c r="B38" s="84"/>
      <c r="C38" s="84"/>
      <c r="D38" s="85"/>
      <c r="E38" s="57">
        <f>SUM(E29:E36)</f>
        <v>85000</v>
      </c>
      <c r="F38" s="55">
        <v>0</v>
      </c>
      <c r="G38" s="56">
        <f t="shared" si="0"/>
        <v>85000</v>
      </c>
      <c r="H38" s="55"/>
      <c r="I38" s="57">
        <f>SUM(I29:I36)</f>
        <v>85000</v>
      </c>
      <c r="J38" s="56"/>
      <c r="K38" s="57">
        <f>SUM(K29:K36)</f>
        <v>85000</v>
      </c>
      <c r="L38" s="57">
        <f>SUM(L29:L36)</f>
        <v>0</v>
      </c>
      <c r="M38" s="56">
        <f>SUM(M29:M36)</f>
        <v>85000</v>
      </c>
      <c r="N38" s="55"/>
      <c r="O38" s="57">
        <f aca="true" t="shared" si="9" ref="O38:W38">SUM(O29:O36)</f>
        <v>80000</v>
      </c>
      <c r="P38" s="56">
        <f t="shared" si="9"/>
        <v>-5000</v>
      </c>
      <c r="Q38" s="57">
        <f t="shared" si="9"/>
        <v>75000</v>
      </c>
      <c r="R38" s="56">
        <f t="shared" si="9"/>
        <v>0</v>
      </c>
      <c r="S38" s="57">
        <f t="shared" si="9"/>
        <v>75000</v>
      </c>
      <c r="T38" s="56">
        <f t="shared" si="9"/>
        <v>0</v>
      </c>
      <c r="U38" s="57">
        <f t="shared" si="9"/>
        <v>75000</v>
      </c>
      <c r="V38" s="56">
        <f>SUM(V29:V36)</f>
        <v>0</v>
      </c>
      <c r="W38" s="57">
        <f t="shared" si="9"/>
        <v>75000</v>
      </c>
      <c r="X38" s="56"/>
      <c r="Y38" s="57">
        <f>SUM(Y29:Y36)</f>
        <v>75000</v>
      </c>
      <c r="Z38" s="57">
        <f>SUM(Z29:Z36)</f>
        <v>0</v>
      </c>
      <c r="AA38" s="57">
        <f>SUM(AA29:AA37)</f>
        <v>75000</v>
      </c>
      <c r="AB38" s="57">
        <f>SUM(AB29:AB37)</f>
        <v>4000</v>
      </c>
      <c r="AC38" s="57">
        <f>SUM(AC29:AC37)</f>
        <v>79000</v>
      </c>
    </row>
    <row r="39" spans="1:29" ht="15.75">
      <c r="A39" s="89" t="s">
        <v>49</v>
      </c>
      <c r="B39" s="84"/>
      <c r="C39" s="84"/>
      <c r="D39" s="85"/>
      <c r="E39" s="57">
        <v>235000</v>
      </c>
      <c r="F39" s="55">
        <v>0</v>
      </c>
      <c r="G39" s="56">
        <f t="shared" si="0"/>
        <v>235000</v>
      </c>
      <c r="H39" s="55"/>
      <c r="I39" s="57">
        <f>I22+I26+I38</f>
        <v>235000</v>
      </c>
      <c r="J39" s="56"/>
      <c r="K39" s="57">
        <f>K22+K26+K38</f>
        <v>235000</v>
      </c>
      <c r="L39" s="57">
        <f>L22+L26+L38</f>
        <v>0</v>
      </c>
      <c r="M39" s="56">
        <f>M22+M26+M38</f>
        <v>235000</v>
      </c>
      <c r="N39" s="90"/>
      <c r="O39" s="57">
        <f aca="true" t="shared" si="10" ref="O39:U39">O38+O28+O24</f>
        <v>240000</v>
      </c>
      <c r="P39" s="56">
        <f t="shared" si="10"/>
        <v>-70000</v>
      </c>
      <c r="Q39" s="57">
        <f t="shared" si="10"/>
        <v>170000</v>
      </c>
      <c r="R39" s="56">
        <f t="shared" si="10"/>
        <v>0</v>
      </c>
      <c r="S39" s="57">
        <f t="shared" si="10"/>
        <v>170000</v>
      </c>
      <c r="T39" s="56">
        <f t="shared" si="10"/>
        <v>0</v>
      </c>
      <c r="U39" s="57">
        <f t="shared" si="10"/>
        <v>170000</v>
      </c>
      <c r="V39" s="57">
        <f>V38+V28+V24</f>
        <v>0</v>
      </c>
      <c r="W39" s="57">
        <f>W38+W28+W24</f>
        <v>170000</v>
      </c>
      <c r="X39" s="57"/>
      <c r="Y39" s="57">
        <f>Y38+Y28+Y24</f>
        <v>170000</v>
      </c>
      <c r="Z39" s="57">
        <f>Z38+Z28+Z24</f>
        <v>0</v>
      </c>
      <c r="AA39" s="57">
        <f>AA38+AA28+AA24</f>
        <v>170000</v>
      </c>
      <c r="AB39" s="57">
        <f>AB38+AB28+AB24</f>
        <v>4000</v>
      </c>
      <c r="AC39" s="57">
        <f>AC38+AC28+AC24</f>
        <v>174000</v>
      </c>
    </row>
    <row r="40" spans="1:29" ht="15">
      <c r="A40" s="77">
        <v>750</v>
      </c>
      <c r="B40" s="71">
        <v>75011</v>
      </c>
      <c r="C40" s="71">
        <v>4010</v>
      </c>
      <c r="D40" s="73" t="s">
        <v>42</v>
      </c>
      <c r="E40" s="41">
        <v>105616</v>
      </c>
      <c r="F40" s="40"/>
      <c r="G40" s="41">
        <f t="shared" si="0"/>
        <v>105616</v>
      </c>
      <c r="H40" s="36"/>
      <c r="I40" s="41">
        <f t="shared" si="1"/>
        <v>105616</v>
      </c>
      <c r="J40" s="40">
        <v>-6992</v>
      </c>
      <c r="K40" s="41">
        <f>I40+J40</f>
        <v>98624</v>
      </c>
      <c r="L40" s="41"/>
      <c r="M40" s="41">
        <f>K40+L40</f>
        <v>98624</v>
      </c>
      <c r="N40" s="36"/>
      <c r="O40" s="41">
        <v>94632</v>
      </c>
      <c r="P40" s="40"/>
      <c r="Q40" s="39">
        <f>O40+P40</f>
        <v>94632</v>
      </c>
      <c r="R40" s="40"/>
      <c r="S40" s="39">
        <f>Q40+R40</f>
        <v>94632</v>
      </c>
      <c r="T40" s="40"/>
      <c r="U40" s="39">
        <f>S40+T40</f>
        <v>94632</v>
      </c>
      <c r="V40" s="40"/>
      <c r="W40" s="39">
        <f>U40+V40</f>
        <v>94632</v>
      </c>
      <c r="X40" s="40"/>
      <c r="Y40" s="39">
        <f>W40+X40</f>
        <v>94632</v>
      </c>
      <c r="Z40" s="40"/>
      <c r="AA40" s="39">
        <f>Y40+Z40</f>
        <v>94632</v>
      </c>
      <c r="AB40" s="40"/>
      <c r="AC40" s="39">
        <f>AA40+AB40</f>
        <v>94632</v>
      </c>
    </row>
    <row r="41" spans="1:29" ht="15">
      <c r="A41" s="77"/>
      <c r="B41" s="76"/>
      <c r="C41" s="76">
        <v>4110</v>
      </c>
      <c r="D41" s="37" t="s">
        <v>44</v>
      </c>
      <c r="E41" s="39">
        <v>18700</v>
      </c>
      <c r="F41" s="40"/>
      <c r="G41" s="39">
        <f t="shared" si="0"/>
        <v>18700</v>
      </c>
      <c r="H41" s="36"/>
      <c r="I41" s="39">
        <f t="shared" si="1"/>
        <v>18700</v>
      </c>
      <c r="J41" s="36"/>
      <c r="K41" s="39">
        <f>I41+J41</f>
        <v>18700</v>
      </c>
      <c r="L41" s="39"/>
      <c r="M41" s="39">
        <f>K41+L41</f>
        <v>18700</v>
      </c>
      <c r="N41" s="36"/>
      <c r="O41" s="39">
        <v>16900</v>
      </c>
      <c r="P41" s="40"/>
      <c r="Q41" s="39">
        <f>O41+P41</f>
        <v>16900</v>
      </c>
      <c r="R41" s="40"/>
      <c r="S41" s="39">
        <f>Q41+R41</f>
        <v>16900</v>
      </c>
      <c r="T41" s="40"/>
      <c r="U41" s="39">
        <f>S41+T41</f>
        <v>16900</v>
      </c>
      <c r="V41" s="40"/>
      <c r="W41" s="39">
        <f>U41+V41</f>
        <v>16900</v>
      </c>
      <c r="X41" s="40"/>
      <c r="Y41" s="39">
        <f>W41+X41</f>
        <v>16900</v>
      </c>
      <c r="Z41" s="40"/>
      <c r="AA41" s="39">
        <f>Y41+Z41</f>
        <v>16900</v>
      </c>
      <c r="AB41" s="40"/>
      <c r="AC41" s="39">
        <f>AA41+AB41</f>
        <v>16900</v>
      </c>
    </row>
    <row r="42" spans="1:29" ht="15">
      <c r="A42" s="77"/>
      <c r="B42" s="76"/>
      <c r="C42" s="76">
        <v>4120</v>
      </c>
      <c r="D42" s="37" t="s">
        <v>45</v>
      </c>
      <c r="E42" s="39">
        <v>2500</v>
      </c>
      <c r="F42" s="40"/>
      <c r="G42" s="39">
        <f t="shared" si="0"/>
        <v>2500</v>
      </c>
      <c r="H42" s="36"/>
      <c r="I42" s="39">
        <f t="shared" si="1"/>
        <v>2500</v>
      </c>
      <c r="J42" s="36"/>
      <c r="K42" s="39">
        <f>I42+J42</f>
        <v>2500</v>
      </c>
      <c r="L42" s="39"/>
      <c r="M42" s="39">
        <f>K42+L42</f>
        <v>2500</v>
      </c>
      <c r="N42" s="36"/>
      <c r="O42" s="39">
        <v>2300</v>
      </c>
      <c r="P42" s="40"/>
      <c r="Q42" s="39">
        <f>O42+P42</f>
        <v>2300</v>
      </c>
      <c r="R42" s="40"/>
      <c r="S42" s="39">
        <f>Q42+R42</f>
        <v>2300</v>
      </c>
      <c r="T42" s="40"/>
      <c r="U42" s="39">
        <f>S42+T42</f>
        <v>2300</v>
      </c>
      <c r="V42" s="40"/>
      <c r="W42" s="39">
        <f>U42+V42</f>
        <v>2300</v>
      </c>
      <c r="X42" s="40"/>
      <c r="Y42" s="39">
        <f>W42+X42</f>
        <v>2300</v>
      </c>
      <c r="Z42" s="40"/>
      <c r="AA42" s="39">
        <f>Y42+Z42</f>
        <v>2300</v>
      </c>
      <c r="AB42" s="40"/>
      <c r="AC42" s="39">
        <f>AA42+AB42</f>
        <v>2300</v>
      </c>
    </row>
    <row r="43" spans="1:29" ht="15.75">
      <c r="A43" s="91"/>
      <c r="B43" s="92"/>
      <c r="C43" s="92"/>
      <c r="D43" s="85"/>
      <c r="E43" s="56">
        <f>SUM(E40:E42)</f>
        <v>126816</v>
      </c>
      <c r="F43" s="55"/>
      <c r="G43" s="56">
        <f t="shared" si="0"/>
        <v>126816</v>
      </c>
      <c r="H43" s="55"/>
      <c r="I43" s="57">
        <f>SUM(I40:I42)</f>
        <v>126816</v>
      </c>
      <c r="J43" s="57">
        <f>SUM(J40:J42)</f>
        <v>-6992</v>
      </c>
      <c r="K43" s="57">
        <f>SUM(K40:K42)</f>
        <v>119824</v>
      </c>
      <c r="L43" s="57">
        <f>SUM(L40:L42)</f>
        <v>0</v>
      </c>
      <c r="M43" s="57">
        <f>SUM(M40:M42)</f>
        <v>119824</v>
      </c>
      <c r="N43" s="55"/>
      <c r="O43" s="57">
        <f>SUM(O40:O42)</f>
        <v>113832</v>
      </c>
      <c r="P43" s="56"/>
      <c r="Q43" s="57">
        <f>SUM(Q40:Q42)</f>
        <v>113832</v>
      </c>
      <c r="R43" s="56"/>
      <c r="S43" s="57">
        <f>SUM(S40:S42)</f>
        <v>113832</v>
      </c>
      <c r="T43" s="56"/>
      <c r="U43" s="57">
        <f>SUM(U40:U42)</f>
        <v>113832</v>
      </c>
      <c r="V43" s="56"/>
      <c r="W43" s="57">
        <f>SUM(W40:W42)</f>
        <v>113832</v>
      </c>
      <c r="X43" s="56"/>
      <c r="Y43" s="57">
        <f>SUM(Y40:Y42)</f>
        <v>113832</v>
      </c>
      <c r="Z43" s="57"/>
      <c r="AA43" s="57">
        <f>SUM(AA40:AA42)</f>
        <v>113832</v>
      </c>
      <c r="AB43" s="57"/>
      <c r="AC43" s="57">
        <f>SUM(AC40:AC42)</f>
        <v>113832</v>
      </c>
    </row>
    <row r="44" spans="1:29" ht="15.75">
      <c r="A44" s="71">
        <v>750</v>
      </c>
      <c r="B44" s="71">
        <v>75045</v>
      </c>
      <c r="C44" s="71">
        <v>4110</v>
      </c>
      <c r="D44" s="93" t="s">
        <v>44</v>
      </c>
      <c r="E44" s="63"/>
      <c r="F44" s="62"/>
      <c r="G44" s="63"/>
      <c r="H44" s="62"/>
      <c r="I44" s="58"/>
      <c r="J44" s="94"/>
      <c r="K44" s="58"/>
      <c r="L44" s="58"/>
      <c r="M44" s="58"/>
      <c r="N44" s="62"/>
      <c r="O44" s="58"/>
      <c r="P44" s="94"/>
      <c r="Q44" s="58"/>
      <c r="R44" s="94"/>
      <c r="S44" s="58"/>
      <c r="T44" s="94"/>
      <c r="U44" s="58"/>
      <c r="V44" s="94"/>
      <c r="W44" s="95">
        <v>0</v>
      </c>
      <c r="X44" s="96">
        <v>701</v>
      </c>
      <c r="Y44" s="95">
        <f>W44+X44</f>
        <v>701</v>
      </c>
      <c r="Z44" s="40"/>
      <c r="AA44" s="39">
        <f>Y44+Z44</f>
        <v>701</v>
      </c>
      <c r="AB44" s="40"/>
      <c r="AC44" s="39">
        <f>AA44+AB44</f>
        <v>701</v>
      </c>
    </row>
    <row r="45" spans="1:29" ht="15.75">
      <c r="A45" s="97"/>
      <c r="B45" s="98"/>
      <c r="C45" s="76">
        <v>4120</v>
      </c>
      <c r="D45" s="93" t="s">
        <v>45</v>
      </c>
      <c r="E45" s="63"/>
      <c r="F45" s="62"/>
      <c r="G45" s="63"/>
      <c r="H45" s="62"/>
      <c r="I45" s="58"/>
      <c r="J45" s="94"/>
      <c r="K45" s="58"/>
      <c r="L45" s="58"/>
      <c r="M45" s="58"/>
      <c r="N45" s="62"/>
      <c r="O45" s="58"/>
      <c r="P45" s="94"/>
      <c r="Q45" s="58"/>
      <c r="R45" s="94"/>
      <c r="S45" s="58"/>
      <c r="T45" s="94"/>
      <c r="U45" s="58"/>
      <c r="V45" s="94"/>
      <c r="W45" s="95">
        <v>0</v>
      </c>
      <c r="X45" s="96">
        <v>96</v>
      </c>
      <c r="Y45" s="95">
        <f>W45+X45</f>
        <v>96</v>
      </c>
      <c r="Z45" s="40"/>
      <c r="AA45" s="39">
        <f>Y45+Z45</f>
        <v>96</v>
      </c>
      <c r="AB45" s="40"/>
      <c r="AC45" s="39">
        <f>AA45+AB45</f>
        <v>96</v>
      </c>
    </row>
    <row r="46" spans="1:29" ht="15">
      <c r="A46" s="76"/>
      <c r="B46" s="76"/>
      <c r="C46" s="76">
        <v>4210</v>
      </c>
      <c r="D46" s="86" t="s">
        <v>46</v>
      </c>
      <c r="E46" s="39">
        <v>1000</v>
      </c>
      <c r="F46" s="36"/>
      <c r="G46" s="39">
        <f t="shared" si="0"/>
        <v>1000</v>
      </c>
      <c r="H46" s="36"/>
      <c r="I46" s="39">
        <f t="shared" si="1"/>
        <v>1000</v>
      </c>
      <c r="J46" s="36"/>
      <c r="K46" s="39">
        <f>I46+J46</f>
        <v>1000</v>
      </c>
      <c r="L46" s="39"/>
      <c r="M46" s="39">
        <f>K46+L46</f>
        <v>1000</v>
      </c>
      <c r="N46" s="36">
        <v>130</v>
      </c>
      <c r="O46" s="39">
        <v>1800</v>
      </c>
      <c r="P46" s="40"/>
      <c r="Q46" s="39">
        <f>O46+P46</f>
        <v>1800</v>
      </c>
      <c r="R46" s="40"/>
      <c r="S46" s="39">
        <f>Q46+R46</f>
        <v>1800</v>
      </c>
      <c r="T46" s="40"/>
      <c r="U46" s="39">
        <f>S46+T46</f>
        <v>1800</v>
      </c>
      <c r="V46" s="40"/>
      <c r="W46" s="39">
        <f>U46+V46</f>
        <v>1800</v>
      </c>
      <c r="X46" s="40">
        <v>-716</v>
      </c>
      <c r="Y46" s="39">
        <f>W46+X46</f>
        <v>1084</v>
      </c>
      <c r="Z46" s="40"/>
      <c r="AA46" s="39">
        <f>Y46+Z46</f>
        <v>1084</v>
      </c>
      <c r="AB46" s="40"/>
      <c r="AC46" s="39">
        <f>AA46+AB46</f>
        <v>1084</v>
      </c>
    </row>
    <row r="47" spans="1:29" ht="15">
      <c r="A47" s="76"/>
      <c r="B47" s="76"/>
      <c r="C47" s="76">
        <v>4300</v>
      </c>
      <c r="D47" s="86" t="s">
        <v>39</v>
      </c>
      <c r="E47" s="39">
        <v>12000</v>
      </c>
      <c r="F47" s="36"/>
      <c r="G47" s="39">
        <f t="shared" si="0"/>
        <v>12000</v>
      </c>
      <c r="H47" s="36"/>
      <c r="I47" s="39">
        <f t="shared" si="1"/>
        <v>12000</v>
      </c>
      <c r="J47" s="36"/>
      <c r="K47" s="39">
        <f>I47+J47</f>
        <v>12000</v>
      </c>
      <c r="L47" s="39"/>
      <c r="M47" s="39">
        <f>K47+L47</f>
        <v>12000</v>
      </c>
      <c r="N47" s="40">
        <v>7218</v>
      </c>
      <c r="O47" s="39">
        <v>15000</v>
      </c>
      <c r="P47" s="40"/>
      <c r="Q47" s="39">
        <f>O47+P47</f>
        <v>15000</v>
      </c>
      <c r="R47" s="40"/>
      <c r="S47" s="39">
        <f>Q47+R47</f>
        <v>15000</v>
      </c>
      <c r="T47" s="40"/>
      <c r="U47" s="39">
        <f>S47+T47</f>
        <v>15000</v>
      </c>
      <c r="V47" s="40"/>
      <c r="W47" s="39">
        <f>U47+V47</f>
        <v>15000</v>
      </c>
      <c r="X47" s="40">
        <v>270</v>
      </c>
      <c r="Y47" s="39">
        <f>W47+X47</f>
        <v>15270</v>
      </c>
      <c r="Z47" s="40"/>
      <c r="AA47" s="39">
        <f>Y47+Z47</f>
        <v>15270</v>
      </c>
      <c r="AB47" s="40"/>
      <c r="AC47" s="39">
        <f>AA47+AB47</f>
        <v>15270</v>
      </c>
    </row>
    <row r="48" spans="1:29" ht="15">
      <c r="A48" s="78"/>
      <c r="B48" s="78"/>
      <c r="C48" s="78">
        <v>4410</v>
      </c>
      <c r="D48" s="99" t="s">
        <v>48</v>
      </c>
      <c r="E48" s="80">
        <v>500</v>
      </c>
      <c r="F48" s="36"/>
      <c r="G48" s="39">
        <f t="shared" si="0"/>
        <v>500</v>
      </c>
      <c r="H48" s="36"/>
      <c r="I48" s="39">
        <f t="shared" si="1"/>
        <v>500</v>
      </c>
      <c r="J48" s="36"/>
      <c r="K48" s="39">
        <f>I48+J48</f>
        <v>500</v>
      </c>
      <c r="L48" s="39"/>
      <c r="M48" s="39">
        <f>K48+L48</f>
        <v>500</v>
      </c>
      <c r="N48" s="36">
        <v>356</v>
      </c>
      <c r="O48" s="39">
        <v>800</v>
      </c>
      <c r="P48" s="40"/>
      <c r="Q48" s="39">
        <f>O48+P48</f>
        <v>800</v>
      </c>
      <c r="R48" s="40"/>
      <c r="S48" s="39">
        <f>Q48+R48</f>
        <v>800</v>
      </c>
      <c r="T48" s="40"/>
      <c r="U48" s="39">
        <f>S48+T48</f>
        <v>800</v>
      </c>
      <c r="V48" s="40"/>
      <c r="W48" s="39">
        <f>U48+V48</f>
        <v>800</v>
      </c>
      <c r="X48" s="40">
        <v>101</v>
      </c>
      <c r="Y48" s="39">
        <f>W48+X48</f>
        <v>901</v>
      </c>
      <c r="Z48" s="40"/>
      <c r="AA48" s="39">
        <f>Y48+Z48</f>
        <v>901</v>
      </c>
      <c r="AB48" s="40"/>
      <c r="AC48" s="39">
        <f>AA48+AB48</f>
        <v>901</v>
      </c>
    </row>
    <row r="49" spans="1:29" ht="15.75">
      <c r="A49" s="100"/>
      <c r="B49" s="67"/>
      <c r="C49" s="67"/>
      <c r="D49" s="68"/>
      <c r="E49" s="56">
        <v>22000</v>
      </c>
      <c r="F49" s="55"/>
      <c r="G49" s="56">
        <f t="shared" si="0"/>
        <v>22000</v>
      </c>
      <c r="H49" s="55"/>
      <c r="I49" s="57">
        <f>SUM(I46:I48)</f>
        <v>13500</v>
      </c>
      <c r="J49" s="56">
        <f>SUM(J46:J48)</f>
        <v>0</v>
      </c>
      <c r="K49" s="57">
        <f>SUM(K46:K48)</f>
        <v>13500</v>
      </c>
      <c r="L49" s="57">
        <f>SUM(L46:L48)</f>
        <v>0</v>
      </c>
      <c r="M49" s="57">
        <f>SUM(M46:M48)</f>
        <v>13500</v>
      </c>
      <c r="N49" s="55">
        <v>0</v>
      </c>
      <c r="O49" s="57">
        <f>SUM(O46:O48)</f>
        <v>17600</v>
      </c>
      <c r="P49" s="56"/>
      <c r="Q49" s="57">
        <f>SUM(Q46:Q48)</f>
        <v>17600</v>
      </c>
      <c r="R49" s="56"/>
      <c r="S49" s="57">
        <f>SUM(S46:S48)</f>
        <v>17600</v>
      </c>
      <c r="T49" s="56"/>
      <c r="U49" s="57">
        <f>SUM(U46:U48)</f>
        <v>17600</v>
      </c>
      <c r="V49" s="56"/>
      <c r="W49" s="57">
        <f>SUM(W44:W48)</f>
        <v>17600</v>
      </c>
      <c r="X49" s="57">
        <f>SUM(X44:X48)</f>
        <v>452</v>
      </c>
      <c r="Y49" s="57">
        <f>SUM(Y44:Y48)</f>
        <v>18052</v>
      </c>
      <c r="Z49" s="57"/>
      <c r="AA49" s="57">
        <f>SUM(AA44:AA48)</f>
        <v>18052</v>
      </c>
      <c r="AB49" s="57"/>
      <c r="AC49" s="57">
        <f>SUM(AC44:AC48)</f>
        <v>18052</v>
      </c>
    </row>
    <row r="50" spans="1:29" ht="15.75">
      <c r="A50" s="91" t="s">
        <v>50</v>
      </c>
      <c r="B50" s="101"/>
      <c r="C50" s="101"/>
      <c r="D50" s="102"/>
      <c r="E50" s="70">
        <v>148816</v>
      </c>
      <c r="F50" s="69"/>
      <c r="G50" s="70">
        <f t="shared" si="0"/>
        <v>148816</v>
      </c>
      <c r="H50" s="69"/>
      <c r="I50" s="64">
        <f>I49+I43</f>
        <v>140316</v>
      </c>
      <c r="J50" s="70">
        <f>J49+J43</f>
        <v>-6992</v>
      </c>
      <c r="K50" s="64">
        <f>K49+K43</f>
        <v>133324</v>
      </c>
      <c r="L50" s="64">
        <f>L49+L43</f>
        <v>0</v>
      </c>
      <c r="M50" s="64">
        <f>M49+M43</f>
        <v>133324</v>
      </c>
      <c r="N50" s="69">
        <v>0</v>
      </c>
      <c r="O50" s="64">
        <f>O49+O43</f>
        <v>131432</v>
      </c>
      <c r="P50" s="70"/>
      <c r="Q50" s="64">
        <f>Q49+Q43</f>
        <v>131432</v>
      </c>
      <c r="R50" s="70"/>
      <c r="S50" s="64">
        <f>S49+S43</f>
        <v>131432</v>
      </c>
      <c r="T50" s="70"/>
      <c r="U50" s="64">
        <f>U49+U43</f>
        <v>131432</v>
      </c>
      <c r="V50" s="70"/>
      <c r="W50" s="64">
        <f>W49+W43</f>
        <v>131432</v>
      </c>
      <c r="X50" s="64">
        <f>X49+X43</f>
        <v>452</v>
      </c>
      <c r="Y50" s="64">
        <f>Y49+Y43</f>
        <v>131884</v>
      </c>
      <c r="Z50" s="57"/>
      <c r="AA50" s="57">
        <f>AA49+AA43</f>
        <v>131884</v>
      </c>
      <c r="AB50" s="57"/>
      <c r="AC50" s="57">
        <f>AC49+AC43</f>
        <v>131884</v>
      </c>
    </row>
    <row r="51" spans="1:29" ht="15.75">
      <c r="A51" s="103">
        <v>751</v>
      </c>
      <c r="B51" s="72">
        <v>75109</v>
      </c>
      <c r="C51" s="72">
        <v>3030</v>
      </c>
      <c r="D51" s="104" t="s">
        <v>51</v>
      </c>
      <c r="E51" s="105"/>
      <c r="F51" s="106"/>
      <c r="G51" s="105"/>
      <c r="H51" s="106"/>
      <c r="I51" s="105"/>
      <c r="J51" s="105"/>
      <c r="K51" s="64"/>
      <c r="L51" s="70"/>
      <c r="M51" s="64"/>
      <c r="N51" s="69"/>
      <c r="O51" s="64"/>
      <c r="P51" s="105"/>
      <c r="Q51" s="64"/>
      <c r="R51" s="105"/>
      <c r="S51" s="64"/>
      <c r="T51" s="70"/>
      <c r="U51" s="64"/>
      <c r="V51" s="70"/>
      <c r="W51" s="70"/>
      <c r="X51" s="75">
        <v>5000</v>
      </c>
      <c r="Y51" s="41">
        <f aca="true" t="shared" si="11" ref="Y51:Y56">W51+X51</f>
        <v>5000</v>
      </c>
      <c r="Z51" s="40"/>
      <c r="AA51" s="39">
        <f aca="true" t="shared" si="12" ref="AA51:AA56">Y51+Z51</f>
        <v>5000</v>
      </c>
      <c r="AB51" s="40"/>
      <c r="AC51" s="39">
        <f aca="true" t="shared" si="13" ref="AC51:AC56">AA51+AB51</f>
        <v>5000</v>
      </c>
    </row>
    <row r="52" spans="1:29" ht="15.75">
      <c r="A52" s="107"/>
      <c r="B52" s="107"/>
      <c r="C52" s="77">
        <v>4110</v>
      </c>
      <c r="D52" s="108" t="s">
        <v>45</v>
      </c>
      <c r="E52" s="105"/>
      <c r="F52" s="106"/>
      <c r="G52" s="105"/>
      <c r="H52" s="106"/>
      <c r="I52" s="105"/>
      <c r="J52" s="105"/>
      <c r="K52" s="64"/>
      <c r="L52" s="70"/>
      <c r="M52" s="64"/>
      <c r="N52" s="69"/>
      <c r="O52" s="64"/>
      <c r="P52" s="105"/>
      <c r="Q52" s="64"/>
      <c r="R52" s="105"/>
      <c r="S52" s="64"/>
      <c r="T52" s="70"/>
      <c r="U52" s="64"/>
      <c r="V52" s="70"/>
      <c r="W52" s="63"/>
      <c r="X52" s="49">
        <v>1000</v>
      </c>
      <c r="Y52" s="39">
        <f t="shared" si="11"/>
        <v>1000</v>
      </c>
      <c r="Z52" s="40"/>
      <c r="AA52" s="39">
        <f t="shared" si="12"/>
        <v>1000</v>
      </c>
      <c r="AB52" s="40"/>
      <c r="AC52" s="39">
        <f t="shared" si="13"/>
        <v>1000</v>
      </c>
    </row>
    <row r="53" spans="1:29" ht="15.75">
      <c r="A53" s="107"/>
      <c r="B53" s="107"/>
      <c r="C53" s="77">
        <v>4120</v>
      </c>
      <c r="D53" s="108" t="s">
        <v>45</v>
      </c>
      <c r="E53" s="105"/>
      <c r="F53" s="106"/>
      <c r="G53" s="105"/>
      <c r="H53" s="106"/>
      <c r="I53" s="105"/>
      <c r="J53" s="105"/>
      <c r="K53" s="64"/>
      <c r="L53" s="70"/>
      <c r="M53" s="64"/>
      <c r="N53" s="69"/>
      <c r="O53" s="64"/>
      <c r="P53" s="105"/>
      <c r="Q53" s="64"/>
      <c r="R53" s="105"/>
      <c r="S53" s="64"/>
      <c r="T53" s="70"/>
      <c r="U53" s="64"/>
      <c r="V53" s="70"/>
      <c r="W53" s="63"/>
      <c r="X53" s="49">
        <v>500</v>
      </c>
      <c r="Y53" s="39">
        <f t="shared" si="11"/>
        <v>500</v>
      </c>
      <c r="Z53" s="40"/>
      <c r="AA53" s="39">
        <f t="shared" si="12"/>
        <v>500</v>
      </c>
      <c r="AB53" s="40"/>
      <c r="AC53" s="39">
        <f t="shared" si="13"/>
        <v>500</v>
      </c>
    </row>
    <row r="54" spans="1:29" ht="15.75">
      <c r="A54" s="107"/>
      <c r="B54" s="107"/>
      <c r="C54" s="77">
        <v>4210</v>
      </c>
      <c r="D54" s="37" t="s">
        <v>46</v>
      </c>
      <c r="E54" s="105"/>
      <c r="F54" s="106"/>
      <c r="G54" s="105"/>
      <c r="H54" s="106"/>
      <c r="I54" s="105"/>
      <c r="J54" s="105"/>
      <c r="K54" s="64"/>
      <c r="L54" s="70"/>
      <c r="M54" s="64"/>
      <c r="N54" s="69"/>
      <c r="O54" s="64"/>
      <c r="P54" s="105"/>
      <c r="Q54" s="64"/>
      <c r="R54" s="105"/>
      <c r="S54" s="64"/>
      <c r="T54" s="70"/>
      <c r="U54" s="64"/>
      <c r="V54" s="70"/>
      <c r="W54" s="63"/>
      <c r="X54" s="49">
        <v>5000</v>
      </c>
      <c r="Y54" s="39">
        <f t="shared" si="11"/>
        <v>5000</v>
      </c>
      <c r="Z54" s="40"/>
      <c r="AA54" s="39">
        <f t="shared" si="12"/>
        <v>5000</v>
      </c>
      <c r="AB54" s="40"/>
      <c r="AC54" s="39">
        <f t="shared" si="13"/>
        <v>5000</v>
      </c>
    </row>
    <row r="55" spans="1:29" ht="15.75">
      <c r="A55" s="107"/>
      <c r="B55" s="107"/>
      <c r="C55" s="77">
        <v>4300</v>
      </c>
      <c r="D55" s="37" t="s">
        <v>39</v>
      </c>
      <c r="E55" s="105"/>
      <c r="F55" s="106"/>
      <c r="G55" s="105"/>
      <c r="H55" s="106"/>
      <c r="I55" s="105"/>
      <c r="J55" s="105"/>
      <c r="K55" s="64"/>
      <c r="L55" s="70"/>
      <c r="M55" s="64"/>
      <c r="N55" s="69"/>
      <c r="O55" s="64"/>
      <c r="P55" s="105"/>
      <c r="Q55" s="64"/>
      <c r="R55" s="105"/>
      <c r="S55" s="64"/>
      <c r="T55" s="70"/>
      <c r="U55" s="64"/>
      <c r="V55" s="70"/>
      <c r="W55" s="63"/>
      <c r="X55" s="49">
        <v>8300</v>
      </c>
      <c r="Y55" s="39">
        <f t="shared" si="11"/>
        <v>8300</v>
      </c>
      <c r="Z55" s="40"/>
      <c r="AA55" s="39">
        <f t="shared" si="12"/>
        <v>8300</v>
      </c>
      <c r="AB55" s="40"/>
      <c r="AC55" s="39">
        <f t="shared" si="13"/>
        <v>8300</v>
      </c>
    </row>
    <row r="56" spans="1:29" ht="15.75">
      <c r="A56" s="107"/>
      <c r="B56" s="107"/>
      <c r="C56" s="77">
        <v>4410</v>
      </c>
      <c r="D56" s="37" t="s">
        <v>48</v>
      </c>
      <c r="E56" s="105"/>
      <c r="F56" s="106"/>
      <c r="G56" s="105"/>
      <c r="H56" s="106"/>
      <c r="I56" s="105"/>
      <c r="J56" s="105"/>
      <c r="K56" s="64"/>
      <c r="L56" s="70"/>
      <c r="M56" s="64"/>
      <c r="N56" s="69"/>
      <c r="O56" s="64"/>
      <c r="P56" s="105"/>
      <c r="Q56" s="64"/>
      <c r="R56" s="105"/>
      <c r="S56" s="64"/>
      <c r="T56" s="70"/>
      <c r="U56" s="64"/>
      <c r="V56" s="70"/>
      <c r="W56" s="109"/>
      <c r="X56" s="82">
        <v>4000</v>
      </c>
      <c r="Y56" s="50">
        <f t="shared" si="11"/>
        <v>4000</v>
      </c>
      <c r="Z56" s="40"/>
      <c r="AA56" s="39">
        <f t="shared" si="12"/>
        <v>4000</v>
      </c>
      <c r="AB56" s="40"/>
      <c r="AC56" s="39">
        <f t="shared" si="13"/>
        <v>4000</v>
      </c>
    </row>
    <row r="57" spans="1:29" ht="15.75">
      <c r="A57" s="110" t="s">
        <v>52</v>
      </c>
      <c r="B57" s="111"/>
      <c r="C57" s="112"/>
      <c r="D57" s="113"/>
      <c r="E57" s="114"/>
      <c r="F57" s="115"/>
      <c r="G57" s="114"/>
      <c r="H57" s="115"/>
      <c r="I57" s="114"/>
      <c r="J57" s="114"/>
      <c r="K57" s="57"/>
      <c r="L57" s="56"/>
      <c r="M57" s="57"/>
      <c r="N57" s="55"/>
      <c r="O57" s="57"/>
      <c r="P57" s="114"/>
      <c r="Q57" s="57"/>
      <c r="R57" s="114"/>
      <c r="S57" s="57"/>
      <c r="T57" s="56"/>
      <c r="U57" s="57"/>
      <c r="V57" s="56"/>
      <c r="W57" s="57"/>
      <c r="X57" s="56">
        <v>23800</v>
      </c>
      <c r="Y57" s="57">
        <f>SUM(Y51:Y56)</f>
        <v>23800</v>
      </c>
      <c r="Z57" s="57"/>
      <c r="AA57" s="57">
        <f>SUM(AA51:AA56)</f>
        <v>23800</v>
      </c>
      <c r="AB57" s="57"/>
      <c r="AC57" s="57">
        <f>SUM(AC51:AC56)</f>
        <v>23800</v>
      </c>
    </row>
    <row r="58" spans="1:29" ht="15" customHeight="1">
      <c r="A58" s="71">
        <v>754</v>
      </c>
      <c r="B58" s="71">
        <v>75405</v>
      </c>
      <c r="C58" s="116">
        <v>3020</v>
      </c>
      <c r="D58" s="117" t="s">
        <v>53</v>
      </c>
      <c r="E58" s="118">
        <v>600000</v>
      </c>
      <c r="F58" s="119"/>
      <c r="G58" s="118">
        <f t="shared" si="0"/>
        <v>600000</v>
      </c>
      <c r="H58" s="119"/>
      <c r="I58" s="118">
        <f t="shared" si="1"/>
        <v>600000</v>
      </c>
      <c r="J58" s="120" t="s">
        <v>54</v>
      </c>
      <c r="K58" s="121">
        <v>616000</v>
      </c>
      <c r="L58" s="122">
        <v>23800</v>
      </c>
      <c r="M58" s="121">
        <f>K58+L58</f>
        <v>639800</v>
      </c>
      <c r="N58" s="74"/>
      <c r="O58" s="41">
        <v>575000</v>
      </c>
      <c r="P58" s="123"/>
      <c r="Q58" s="41">
        <f>O58+P58</f>
        <v>575000</v>
      </c>
      <c r="R58" s="123"/>
      <c r="S58" s="41">
        <f>Q58+R58</f>
        <v>575000</v>
      </c>
      <c r="T58" s="75">
        <v>94000</v>
      </c>
      <c r="U58" s="41">
        <f>S58+T58</f>
        <v>669000</v>
      </c>
      <c r="V58" s="75"/>
      <c r="W58" s="41">
        <f>U58+V58</f>
        <v>669000</v>
      </c>
      <c r="X58" s="75"/>
      <c r="Y58" s="41">
        <f>W58+X58</f>
        <v>669000</v>
      </c>
      <c r="Z58" s="123"/>
      <c r="AA58" s="41">
        <f>Y58+Z58</f>
        <v>669000</v>
      </c>
      <c r="AB58" s="123"/>
      <c r="AC58" s="41">
        <f>AA58+AB58</f>
        <v>669000</v>
      </c>
    </row>
    <row r="59" spans="1:29" ht="15">
      <c r="A59" s="37"/>
      <c r="B59" s="76"/>
      <c r="C59" s="76">
        <v>3030</v>
      </c>
      <c r="D59" s="108" t="s">
        <v>51</v>
      </c>
      <c r="E59" s="40">
        <v>40000</v>
      </c>
      <c r="F59" s="36"/>
      <c r="G59" s="40">
        <f t="shared" si="0"/>
        <v>40000</v>
      </c>
      <c r="H59" s="36"/>
      <c r="I59" s="40">
        <f t="shared" si="1"/>
        <v>40000</v>
      </c>
      <c r="J59" s="36"/>
      <c r="K59" s="39">
        <f>I59+J59</f>
        <v>40000</v>
      </c>
      <c r="L59" s="49"/>
      <c r="M59" s="39">
        <f>K59+L59</f>
        <v>40000</v>
      </c>
      <c r="N59" s="38"/>
      <c r="O59" s="39">
        <v>30000</v>
      </c>
      <c r="P59" s="40"/>
      <c r="Q59" s="39">
        <f aca="true" t="shared" si="14" ref="Q59:Q100">O59+P59</f>
        <v>30000</v>
      </c>
      <c r="R59" s="40">
        <v>-10000</v>
      </c>
      <c r="S59" s="39">
        <f aca="true" t="shared" si="15" ref="S59:S100">Q59+R59</f>
        <v>20000</v>
      </c>
      <c r="T59" s="49"/>
      <c r="U59" s="39">
        <f aca="true" t="shared" si="16" ref="U59:W74">S59+T59</f>
        <v>20000</v>
      </c>
      <c r="V59" s="49"/>
      <c r="W59" s="39">
        <f t="shared" si="16"/>
        <v>20000</v>
      </c>
      <c r="X59" s="49"/>
      <c r="Y59" s="39">
        <f aca="true" t="shared" si="17" ref="Y59:Y100">W59+X59</f>
        <v>20000</v>
      </c>
      <c r="Z59" s="40"/>
      <c r="AA59" s="39">
        <f aca="true" t="shared" si="18" ref="AA59:AA79">Y59+Z59</f>
        <v>20000</v>
      </c>
      <c r="AB59" s="40"/>
      <c r="AC59" s="39">
        <f aca="true" t="shared" si="19" ref="AC59:AC79">AA59+AB59</f>
        <v>20000</v>
      </c>
    </row>
    <row r="60" spans="1:29" ht="15">
      <c r="A60" s="80"/>
      <c r="B60" s="80"/>
      <c r="C60" s="78">
        <v>4010</v>
      </c>
      <c r="D60" s="80" t="s">
        <v>42</v>
      </c>
      <c r="E60" s="88">
        <v>210000</v>
      </c>
      <c r="F60" s="124"/>
      <c r="G60" s="82">
        <f t="shared" si="0"/>
        <v>210000</v>
      </c>
      <c r="H60" s="80"/>
      <c r="I60" s="50">
        <f t="shared" si="1"/>
        <v>210000</v>
      </c>
      <c r="J60" s="124">
        <v>2000</v>
      </c>
      <c r="K60" s="50">
        <f>I60+J60</f>
        <v>212000</v>
      </c>
      <c r="L60" s="82"/>
      <c r="M60" s="50">
        <f>K60+L60</f>
        <v>212000</v>
      </c>
      <c r="N60" s="81"/>
      <c r="O60" s="50">
        <v>260000</v>
      </c>
      <c r="P60" s="124"/>
      <c r="Q60" s="50">
        <f t="shared" si="14"/>
        <v>260000</v>
      </c>
      <c r="R60" s="124"/>
      <c r="S60" s="50">
        <f t="shared" si="15"/>
        <v>260000</v>
      </c>
      <c r="T60" s="82">
        <v>-20000</v>
      </c>
      <c r="U60" s="50">
        <f t="shared" si="16"/>
        <v>240000</v>
      </c>
      <c r="V60" s="82"/>
      <c r="W60" s="50">
        <v>232100</v>
      </c>
      <c r="X60" s="82"/>
      <c r="Y60" s="50">
        <f t="shared" si="17"/>
        <v>232100</v>
      </c>
      <c r="Z60" s="124">
        <v>-10000</v>
      </c>
      <c r="AA60" s="50">
        <f t="shared" si="18"/>
        <v>222100</v>
      </c>
      <c r="AB60" s="124"/>
      <c r="AC60" s="50">
        <f t="shared" si="19"/>
        <v>222100</v>
      </c>
    </row>
    <row r="61" spans="1:29" ht="15">
      <c r="A61" s="73"/>
      <c r="B61" s="73"/>
      <c r="C61" s="71">
        <v>4020</v>
      </c>
      <c r="D61" s="73" t="s">
        <v>55</v>
      </c>
      <c r="E61" s="87">
        <v>110000</v>
      </c>
      <c r="F61" s="125"/>
      <c r="G61" s="75">
        <f t="shared" si="0"/>
        <v>110000</v>
      </c>
      <c r="H61" s="73"/>
      <c r="I61" s="41">
        <f t="shared" si="1"/>
        <v>110000</v>
      </c>
      <c r="J61" s="123">
        <v>1000</v>
      </c>
      <c r="K61" s="41">
        <f>I61+J61</f>
        <v>111000</v>
      </c>
      <c r="L61" s="75"/>
      <c r="M61" s="41">
        <f>K61+L61</f>
        <v>111000</v>
      </c>
      <c r="N61" s="74"/>
      <c r="O61" s="41">
        <v>140000</v>
      </c>
      <c r="P61" s="123"/>
      <c r="Q61" s="41">
        <f t="shared" si="14"/>
        <v>140000</v>
      </c>
      <c r="R61" s="123"/>
      <c r="S61" s="41">
        <f t="shared" si="15"/>
        <v>140000</v>
      </c>
      <c r="T61" s="75"/>
      <c r="U61" s="41">
        <f t="shared" si="16"/>
        <v>140000</v>
      </c>
      <c r="V61" s="75"/>
      <c r="W61" s="41">
        <v>120000</v>
      </c>
      <c r="X61" s="75"/>
      <c r="Y61" s="41">
        <f t="shared" si="17"/>
        <v>120000</v>
      </c>
      <c r="Z61" s="123">
        <v>-15000</v>
      </c>
      <c r="AA61" s="41">
        <f t="shared" si="18"/>
        <v>105000</v>
      </c>
      <c r="AB61" s="123"/>
      <c r="AC61" s="41">
        <f t="shared" si="19"/>
        <v>105000</v>
      </c>
    </row>
    <row r="62" spans="1:29" ht="15">
      <c r="A62" s="37"/>
      <c r="B62" s="37"/>
      <c r="C62" s="76">
        <v>4040</v>
      </c>
      <c r="D62" s="37" t="s">
        <v>56</v>
      </c>
      <c r="E62" s="126">
        <v>28000</v>
      </c>
      <c r="F62" s="36"/>
      <c r="G62" s="49">
        <f t="shared" si="0"/>
        <v>28000</v>
      </c>
      <c r="H62" s="37"/>
      <c r="I62" s="39">
        <f t="shared" si="1"/>
        <v>28000</v>
      </c>
      <c r="J62" s="40">
        <v>-3000</v>
      </c>
      <c r="K62" s="39">
        <f>I62+J62</f>
        <v>25000</v>
      </c>
      <c r="L62" s="49">
        <v>-1500</v>
      </c>
      <c r="M62" s="39">
        <f>K62+L62</f>
        <v>23500</v>
      </c>
      <c r="N62" s="38"/>
      <c r="O62" s="39">
        <v>30000</v>
      </c>
      <c r="P62" s="40"/>
      <c r="Q62" s="39">
        <f t="shared" si="14"/>
        <v>30000</v>
      </c>
      <c r="R62" s="40"/>
      <c r="S62" s="39">
        <f t="shared" si="15"/>
        <v>30000</v>
      </c>
      <c r="T62" s="49"/>
      <c r="U62" s="39">
        <f t="shared" si="16"/>
        <v>30000</v>
      </c>
      <c r="V62" s="49"/>
      <c r="W62" s="39">
        <f t="shared" si="16"/>
        <v>30000</v>
      </c>
      <c r="X62" s="49"/>
      <c r="Y62" s="39">
        <f t="shared" si="17"/>
        <v>30000</v>
      </c>
      <c r="Z62" s="40"/>
      <c r="AA62" s="39">
        <f t="shared" si="18"/>
        <v>30000</v>
      </c>
      <c r="AB62" s="40"/>
      <c r="AC62" s="39">
        <f t="shared" si="19"/>
        <v>30000</v>
      </c>
    </row>
    <row r="63" spans="1:29" ht="15" customHeight="1">
      <c r="A63" s="37"/>
      <c r="B63" s="37"/>
      <c r="C63" s="43">
        <v>4050</v>
      </c>
      <c r="D63" s="127" t="s">
        <v>57</v>
      </c>
      <c r="E63" s="128">
        <v>3931000</v>
      </c>
      <c r="F63" s="129"/>
      <c r="G63" s="130">
        <f t="shared" si="0"/>
        <v>3931000</v>
      </c>
      <c r="H63" s="131"/>
      <c r="I63" s="132">
        <f t="shared" si="1"/>
        <v>3931000</v>
      </c>
      <c r="J63" s="129">
        <v>4000</v>
      </c>
      <c r="K63" s="132">
        <f aca="true" t="shared" si="20" ref="K63:M78">I63+J63</f>
        <v>3935000</v>
      </c>
      <c r="L63" s="133" t="s">
        <v>58</v>
      </c>
      <c r="M63" s="134">
        <v>4294534</v>
      </c>
      <c r="N63" s="81"/>
      <c r="O63" s="50">
        <v>4428000</v>
      </c>
      <c r="P63" s="124">
        <v>-30000</v>
      </c>
      <c r="Q63" s="50">
        <f t="shared" si="14"/>
        <v>4398000</v>
      </c>
      <c r="R63" s="124"/>
      <c r="S63" s="50">
        <f t="shared" si="15"/>
        <v>4398000</v>
      </c>
      <c r="T63" s="82">
        <v>-159000</v>
      </c>
      <c r="U63" s="50">
        <f t="shared" si="16"/>
        <v>4239000</v>
      </c>
      <c r="V63" s="82"/>
      <c r="W63" s="50">
        <v>4206900</v>
      </c>
      <c r="X63" s="82"/>
      <c r="Y63" s="39">
        <f t="shared" si="17"/>
        <v>4206900</v>
      </c>
      <c r="Z63" s="40">
        <v>-57025</v>
      </c>
      <c r="AA63" s="39">
        <f t="shared" si="18"/>
        <v>4149875</v>
      </c>
      <c r="AB63" s="40"/>
      <c r="AC63" s="39">
        <f t="shared" si="19"/>
        <v>4149875</v>
      </c>
    </row>
    <row r="64" spans="1:29" ht="15">
      <c r="A64" s="37"/>
      <c r="B64" s="37"/>
      <c r="C64" s="76">
        <v>4060</v>
      </c>
      <c r="D64" s="37" t="s">
        <v>59</v>
      </c>
      <c r="E64" s="126">
        <v>140000</v>
      </c>
      <c r="F64" s="36"/>
      <c r="G64" s="49">
        <f t="shared" si="0"/>
        <v>140000</v>
      </c>
      <c r="H64" s="37"/>
      <c r="I64" s="39">
        <f t="shared" si="1"/>
        <v>140000</v>
      </c>
      <c r="J64" s="36"/>
      <c r="K64" s="39">
        <f t="shared" si="20"/>
        <v>140000</v>
      </c>
      <c r="L64" s="49"/>
      <c r="M64" s="39">
        <f t="shared" si="20"/>
        <v>140000</v>
      </c>
      <c r="N64" s="38"/>
      <c r="O64" s="39">
        <v>130000</v>
      </c>
      <c r="P64" s="40"/>
      <c r="Q64" s="39">
        <f t="shared" si="14"/>
        <v>130000</v>
      </c>
      <c r="R64" s="40"/>
      <c r="S64" s="39">
        <f t="shared" si="15"/>
        <v>130000</v>
      </c>
      <c r="T64" s="49"/>
      <c r="U64" s="39">
        <f t="shared" si="16"/>
        <v>130000</v>
      </c>
      <c r="V64" s="49"/>
      <c r="W64" s="39">
        <f t="shared" si="16"/>
        <v>130000</v>
      </c>
      <c r="X64" s="49"/>
      <c r="Y64" s="39">
        <f t="shared" si="17"/>
        <v>130000</v>
      </c>
      <c r="Z64" s="40">
        <v>-42000</v>
      </c>
      <c r="AA64" s="39">
        <f t="shared" si="18"/>
        <v>88000</v>
      </c>
      <c r="AB64" s="40"/>
      <c r="AC64" s="39">
        <f t="shared" si="19"/>
        <v>88000</v>
      </c>
    </row>
    <row r="65" spans="1:29" ht="15">
      <c r="A65" s="37"/>
      <c r="B65" s="37"/>
      <c r="C65" s="76">
        <v>4070</v>
      </c>
      <c r="D65" s="37" t="s">
        <v>60</v>
      </c>
      <c r="E65" s="126">
        <v>290000</v>
      </c>
      <c r="F65" s="36"/>
      <c r="G65" s="49">
        <f t="shared" si="0"/>
        <v>290000</v>
      </c>
      <c r="H65" s="37"/>
      <c r="I65" s="39">
        <f t="shared" si="1"/>
        <v>290000</v>
      </c>
      <c r="J65" s="36"/>
      <c r="K65" s="39">
        <f t="shared" si="20"/>
        <v>290000</v>
      </c>
      <c r="L65" s="49">
        <v>1500</v>
      </c>
      <c r="M65" s="39">
        <f t="shared" si="20"/>
        <v>291500</v>
      </c>
      <c r="N65" s="38"/>
      <c r="O65" s="39">
        <v>300000</v>
      </c>
      <c r="P65" s="40">
        <v>30000</v>
      </c>
      <c r="Q65" s="39">
        <f t="shared" si="14"/>
        <v>330000</v>
      </c>
      <c r="R65" s="40"/>
      <c r="S65" s="39">
        <f t="shared" si="15"/>
        <v>330000</v>
      </c>
      <c r="T65" s="49"/>
      <c r="U65" s="39">
        <f t="shared" si="16"/>
        <v>330000</v>
      </c>
      <c r="V65" s="49"/>
      <c r="W65" s="39">
        <f t="shared" si="16"/>
        <v>330000</v>
      </c>
      <c r="X65" s="49"/>
      <c r="Y65" s="39">
        <f t="shared" si="17"/>
        <v>330000</v>
      </c>
      <c r="Z65" s="40"/>
      <c r="AA65" s="39">
        <f t="shared" si="18"/>
        <v>330000</v>
      </c>
      <c r="AB65" s="40"/>
      <c r="AC65" s="39">
        <f t="shared" si="19"/>
        <v>330000</v>
      </c>
    </row>
    <row r="66" spans="1:29" ht="15">
      <c r="A66" s="37"/>
      <c r="B66" s="37"/>
      <c r="C66" s="76">
        <v>4080</v>
      </c>
      <c r="D66" s="37" t="s">
        <v>61</v>
      </c>
      <c r="E66" s="88">
        <v>60000</v>
      </c>
      <c r="F66" s="135"/>
      <c r="G66" s="82">
        <f t="shared" si="0"/>
        <v>60000</v>
      </c>
      <c r="H66" s="80"/>
      <c r="I66" s="50">
        <f t="shared" si="1"/>
        <v>60000</v>
      </c>
      <c r="J66" s="135"/>
      <c r="K66" s="50">
        <f t="shared" si="20"/>
        <v>60000</v>
      </c>
      <c r="L66" s="82">
        <v>2300</v>
      </c>
      <c r="M66" s="50">
        <f t="shared" si="20"/>
        <v>62300</v>
      </c>
      <c r="N66" s="81"/>
      <c r="O66" s="50">
        <v>70000</v>
      </c>
      <c r="P66" s="124"/>
      <c r="Q66" s="50">
        <f t="shared" si="14"/>
        <v>70000</v>
      </c>
      <c r="R66" s="124"/>
      <c r="S66" s="50">
        <f t="shared" si="15"/>
        <v>70000</v>
      </c>
      <c r="T66" s="82"/>
      <c r="U66" s="50">
        <f t="shared" si="16"/>
        <v>70000</v>
      </c>
      <c r="V66" s="82">
        <v>-5000</v>
      </c>
      <c r="W66" s="39">
        <f t="shared" si="16"/>
        <v>65000</v>
      </c>
      <c r="X66" s="49">
        <v>-27200</v>
      </c>
      <c r="Y66" s="39">
        <f t="shared" si="17"/>
        <v>37800</v>
      </c>
      <c r="Z66" s="40">
        <v>-20975</v>
      </c>
      <c r="AA66" s="39">
        <f t="shared" si="18"/>
        <v>16825</v>
      </c>
      <c r="AB66" s="40"/>
      <c r="AC66" s="39">
        <f t="shared" si="19"/>
        <v>16825</v>
      </c>
    </row>
    <row r="67" spans="1:29" ht="15">
      <c r="A67" s="37"/>
      <c r="B67" s="37"/>
      <c r="C67" s="76">
        <v>4110</v>
      </c>
      <c r="D67" s="37" t="s">
        <v>44</v>
      </c>
      <c r="E67" s="87">
        <v>104000</v>
      </c>
      <c r="F67" s="125"/>
      <c r="G67" s="75">
        <f t="shared" si="0"/>
        <v>104000</v>
      </c>
      <c r="H67" s="73"/>
      <c r="I67" s="41">
        <f t="shared" si="1"/>
        <v>104000</v>
      </c>
      <c r="J67" s="125"/>
      <c r="K67" s="41">
        <f t="shared" si="20"/>
        <v>104000</v>
      </c>
      <c r="L67" s="75"/>
      <c r="M67" s="41">
        <f t="shared" si="20"/>
        <v>104000</v>
      </c>
      <c r="N67" s="74"/>
      <c r="O67" s="41">
        <v>100000</v>
      </c>
      <c r="P67" s="123"/>
      <c r="Q67" s="41">
        <f t="shared" si="14"/>
        <v>100000</v>
      </c>
      <c r="R67" s="123"/>
      <c r="S67" s="41">
        <f t="shared" si="15"/>
        <v>100000</v>
      </c>
      <c r="T67" s="75">
        <v>40000</v>
      </c>
      <c r="U67" s="41">
        <f t="shared" si="16"/>
        <v>140000</v>
      </c>
      <c r="V67" s="75"/>
      <c r="W67" s="39">
        <f t="shared" si="16"/>
        <v>140000</v>
      </c>
      <c r="X67" s="49"/>
      <c r="Y67" s="39">
        <f t="shared" si="17"/>
        <v>140000</v>
      </c>
      <c r="Z67" s="40"/>
      <c r="AA67" s="39">
        <f t="shared" si="18"/>
        <v>140000</v>
      </c>
      <c r="AB67" s="40"/>
      <c r="AC67" s="39">
        <f t="shared" si="19"/>
        <v>140000</v>
      </c>
    </row>
    <row r="68" spans="1:29" ht="15">
      <c r="A68" s="37"/>
      <c r="B68" s="37"/>
      <c r="C68" s="76">
        <v>4120</v>
      </c>
      <c r="D68" s="37" t="s">
        <v>45</v>
      </c>
      <c r="E68" s="126">
        <v>15000</v>
      </c>
      <c r="F68" s="40"/>
      <c r="G68" s="49">
        <f t="shared" si="0"/>
        <v>15000</v>
      </c>
      <c r="H68" s="37"/>
      <c r="I68" s="39">
        <f t="shared" si="1"/>
        <v>15000</v>
      </c>
      <c r="J68" s="36"/>
      <c r="K68" s="39">
        <f t="shared" si="20"/>
        <v>15000</v>
      </c>
      <c r="L68" s="49"/>
      <c r="M68" s="39">
        <f t="shared" si="20"/>
        <v>15000</v>
      </c>
      <c r="N68" s="38"/>
      <c r="O68" s="39">
        <v>20000</v>
      </c>
      <c r="P68" s="40"/>
      <c r="Q68" s="39">
        <f t="shared" si="14"/>
        <v>20000</v>
      </c>
      <c r="R68" s="40"/>
      <c r="S68" s="39">
        <f t="shared" si="15"/>
        <v>20000</v>
      </c>
      <c r="T68" s="49"/>
      <c r="U68" s="39">
        <f t="shared" si="16"/>
        <v>20000</v>
      </c>
      <c r="V68" s="49"/>
      <c r="W68" s="39">
        <f t="shared" si="16"/>
        <v>20000</v>
      </c>
      <c r="X68" s="49"/>
      <c r="Y68" s="39">
        <f t="shared" si="17"/>
        <v>20000</v>
      </c>
      <c r="Z68" s="40"/>
      <c r="AA68" s="39">
        <f t="shared" si="18"/>
        <v>20000</v>
      </c>
      <c r="AB68" s="40"/>
      <c r="AC68" s="39">
        <f t="shared" si="19"/>
        <v>20000</v>
      </c>
    </row>
    <row r="69" spans="1:29" ht="15">
      <c r="A69" s="37"/>
      <c r="B69" s="37"/>
      <c r="C69" s="76">
        <v>4210</v>
      </c>
      <c r="D69" s="37" t="s">
        <v>46</v>
      </c>
      <c r="E69" s="88">
        <v>180000</v>
      </c>
      <c r="F69" s="135"/>
      <c r="G69" s="82">
        <f t="shared" si="0"/>
        <v>180000</v>
      </c>
      <c r="H69" s="80"/>
      <c r="I69" s="50">
        <f t="shared" si="1"/>
        <v>180000</v>
      </c>
      <c r="J69" s="124">
        <v>32000</v>
      </c>
      <c r="K69" s="50">
        <f t="shared" si="20"/>
        <v>212000</v>
      </c>
      <c r="L69" s="82"/>
      <c r="M69" s="50">
        <f t="shared" si="20"/>
        <v>212000</v>
      </c>
      <c r="N69" s="81"/>
      <c r="O69" s="50">
        <v>150000</v>
      </c>
      <c r="P69" s="124">
        <v>-30000</v>
      </c>
      <c r="Q69" s="50">
        <f t="shared" si="14"/>
        <v>120000</v>
      </c>
      <c r="R69" s="124">
        <v>-5000</v>
      </c>
      <c r="S69" s="39">
        <f t="shared" si="15"/>
        <v>115000</v>
      </c>
      <c r="T69" s="49">
        <v>30000</v>
      </c>
      <c r="U69" s="39">
        <f t="shared" si="16"/>
        <v>145000</v>
      </c>
      <c r="V69" s="49">
        <v>50000</v>
      </c>
      <c r="W69" s="39">
        <v>217100</v>
      </c>
      <c r="X69" s="49"/>
      <c r="Y69" s="39">
        <f t="shared" si="17"/>
        <v>217100</v>
      </c>
      <c r="Z69" s="40">
        <v>168000</v>
      </c>
      <c r="AA69" s="39">
        <f t="shared" si="18"/>
        <v>385100</v>
      </c>
      <c r="AB69" s="40"/>
      <c r="AC69" s="39">
        <f t="shared" si="19"/>
        <v>385100</v>
      </c>
    </row>
    <row r="70" spans="1:29" ht="15">
      <c r="A70" s="37"/>
      <c r="B70" s="37"/>
      <c r="C70" s="76">
        <v>4220</v>
      </c>
      <c r="D70" s="37" t="s">
        <v>62</v>
      </c>
      <c r="E70" s="87">
        <v>10000</v>
      </c>
      <c r="F70" s="125"/>
      <c r="G70" s="75">
        <f t="shared" si="0"/>
        <v>10000</v>
      </c>
      <c r="H70" s="73"/>
      <c r="I70" s="41">
        <f t="shared" si="1"/>
        <v>10000</v>
      </c>
      <c r="J70" s="125"/>
      <c r="K70" s="41">
        <f t="shared" si="20"/>
        <v>10000</v>
      </c>
      <c r="L70" s="75">
        <v>-7000</v>
      </c>
      <c r="M70" s="41">
        <f t="shared" si="20"/>
        <v>3000</v>
      </c>
      <c r="N70" s="74"/>
      <c r="O70" s="41">
        <v>3000</v>
      </c>
      <c r="P70" s="123"/>
      <c r="Q70" s="41">
        <f t="shared" si="14"/>
        <v>3000</v>
      </c>
      <c r="R70" s="123"/>
      <c r="S70" s="39">
        <f t="shared" si="15"/>
        <v>3000</v>
      </c>
      <c r="T70" s="49"/>
      <c r="U70" s="39">
        <f t="shared" si="16"/>
        <v>3000</v>
      </c>
      <c r="V70" s="49"/>
      <c r="W70" s="39">
        <f t="shared" si="16"/>
        <v>3000</v>
      </c>
      <c r="X70" s="49"/>
      <c r="Y70" s="39">
        <f t="shared" si="17"/>
        <v>3000</v>
      </c>
      <c r="Z70" s="40"/>
      <c r="AA70" s="39">
        <f t="shared" si="18"/>
        <v>3000</v>
      </c>
      <c r="AB70" s="40"/>
      <c r="AC70" s="39">
        <f t="shared" si="19"/>
        <v>3000</v>
      </c>
    </row>
    <row r="71" spans="1:29" ht="15">
      <c r="A71" s="37"/>
      <c r="B71" s="37"/>
      <c r="C71" s="76">
        <v>4230</v>
      </c>
      <c r="D71" s="37" t="s">
        <v>63</v>
      </c>
      <c r="E71" s="88">
        <v>2000</v>
      </c>
      <c r="F71" s="135"/>
      <c r="G71" s="82">
        <f t="shared" si="0"/>
        <v>2000</v>
      </c>
      <c r="H71" s="80"/>
      <c r="I71" s="50">
        <f t="shared" si="1"/>
        <v>2000</v>
      </c>
      <c r="J71" s="135"/>
      <c r="K71" s="50">
        <f t="shared" si="20"/>
        <v>2000</v>
      </c>
      <c r="L71" s="82"/>
      <c r="M71" s="50">
        <f t="shared" si="20"/>
        <v>2000</v>
      </c>
      <c r="N71" s="81"/>
      <c r="O71" s="50">
        <v>2000</v>
      </c>
      <c r="P71" s="124"/>
      <c r="Q71" s="39">
        <f t="shared" si="14"/>
        <v>2000</v>
      </c>
      <c r="R71" s="40"/>
      <c r="S71" s="50">
        <f t="shared" si="15"/>
        <v>2000</v>
      </c>
      <c r="T71" s="82"/>
      <c r="U71" s="39">
        <f t="shared" si="16"/>
        <v>2000</v>
      </c>
      <c r="V71" s="49"/>
      <c r="W71" s="39">
        <f t="shared" si="16"/>
        <v>2000</v>
      </c>
      <c r="X71" s="49"/>
      <c r="Y71" s="39">
        <f t="shared" si="17"/>
        <v>2000</v>
      </c>
      <c r="Z71" s="40"/>
      <c r="AA71" s="39">
        <f t="shared" si="18"/>
        <v>2000</v>
      </c>
      <c r="AB71" s="40"/>
      <c r="AC71" s="39">
        <f t="shared" si="19"/>
        <v>2000</v>
      </c>
    </row>
    <row r="72" spans="1:29" ht="15">
      <c r="A72" s="37"/>
      <c r="B72" s="37"/>
      <c r="C72" s="76">
        <v>4260</v>
      </c>
      <c r="D72" s="37" t="s">
        <v>47</v>
      </c>
      <c r="E72" s="123">
        <v>80000</v>
      </c>
      <c r="F72" s="123"/>
      <c r="G72" s="123">
        <f t="shared" si="0"/>
        <v>80000</v>
      </c>
      <c r="H72" s="125"/>
      <c r="I72" s="123">
        <f t="shared" si="1"/>
        <v>80000</v>
      </c>
      <c r="J72" s="125"/>
      <c r="K72" s="123">
        <f t="shared" si="20"/>
        <v>80000</v>
      </c>
      <c r="L72" s="123"/>
      <c r="M72" s="123">
        <f t="shared" si="20"/>
        <v>80000</v>
      </c>
      <c r="N72" s="125"/>
      <c r="O72" s="41">
        <v>50000</v>
      </c>
      <c r="P72" s="123"/>
      <c r="Q72" s="41">
        <f t="shared" si="14"/>
        <v>50000</v>
      </c>
      <c r="R72" s="75"/>
      <c r="S72" s="39">
        <f t="shared" si="15"/>
        <v>50000</v>
      </c>
      <c r="T72" s="49">
        <v>25000</v>
      </c>
      <c r="U72" s="39">
        <f t="shared" si="16"/>
        <v>75000</v>
      </c>
      <c r="V72" s="49"/>
      <c r="W72" s="39">
        <f t="shared" si="16"/>
        <v>75000</v>
      </c>
      <c r="X72" s="49">
        <v>10000</v>
      </c>
      <c r="Y72" s="39">
        <f t="shared" si="17"/>
        <v>85000</v>
      </c>
      <c r="Z72" s="40">
        <v>12000</v>
      </c>
      <c r="AA72" s="39">
        <f t="shared" si="18"/>
        <v>97000</v>
      </c>
      <c r="AB72" s="40"/>
      <c r="AC72" s="39">
        <f t="shared" si="19"/>
        <v>97000</v>
      </c>
    </row>
    <row r="73" spans="1:29" ht="15">
      <c r="A73" s="37"/>
      <c r="B73" s="37"/>
      <c r="C73" s="76">
        <v>4270</v>
      </c>
      <c r="D73" s="37" t="s">
        <v>64</v>
      </c>
      <c r="E73" s="40">
        <v>50000</v>
      </c>
      <c r="F73" s="40"/>
      <c r="G73" s="40">
        <f t="shared" si="0"/>
        <v>50000</v>
      </c>
      <c r="H73" s="36"/>
      <c r="I73" s="40">
        <f t="shared" si="1"/>
        <v>50000</v>
      </c>
      <c r="J73" s="40">
        <v>-20000</v>
      </c>
      <c r="K73" s="40">
        <f t="shared" si="20"/>
        <v>30000</v>
      </c>
      <c r="L73" s="40">
        <v>-5000</v>
      </c>
      <c r="M73" s="40">
        <f t="shared" si="20"/>
        <v>25000</v>
      </c>
      <c r="N73" s="40"/>
      <c r="O73" s="39">
        <v>25000</v>
      </c>
      <c r="P73" s="40"/>
      <c r="Q73" s="39">
        <f t="shared" si="14"/>
        <v>25000</v>
      </c>
      <c r="R73" s="49"/>
      <c r="S73" s="39">
        <f t="shared" si="15"/>
        <v>25000</v>
      </c>
      <c r="T73" s="49">
        <v>3000</v>
      </c>
      <c r="U73" s="39">
        <f t="shared" si="16"/>
        <v>28000</v>
      </c>
      <c r="V73" s="49">
        <v>3000</v>
      </c>
      <c r="W73" s="39">
        <f t="shared" si="16"/>
        <v>31000</v>
      </c>
      <c r="X73" s="49">
        <v>1000</v>
      </c>
      <c r="Y73" s="39">
        <f t="shared" si="17"/>
        <v>32000</v>
      </c>
      <c r="Z73" s="40">
        <v>57000</v>
      </c>
      <c r="AA73" s="39">
        <f t="shared" si="18"/>
        <v>89000</v>
      </c>
      <c r="AB73" s="40"/>
      <c r="AC73" s="39">
        <f t="shared" si="19"/>
        <v>89000</v>
      </c>
    </row>
    <row r="74" spans="1:29" ht="15" customHeight="1">
      <c r="A74" s="37"/>
      <c r="B74" s="37"/>
      <c r="C74" s="43">
        <v>4300</v>
      </c>
      <c r="D74" s="127" t="s">
        <v>39</v>
      </c>
      <c r="E74" s="136">
        <v>104000</v>
      </c>
      <c r="F74" s="136"/>
      <c r="G74" s="136">
        <f t="shared" si="0"/>
        <v>104000</v>
      </c>
      <c r="H74" s="137"/>
      <c r="I74" s="136">
        <f t="shared" si="1"/>
        <v>104000</v>
      </c>
      <c r="J74" s="136">
        <v>30000</v>
      </c>
      <c r="K74" s="136">
        <f t="shared" si="20"/>
        <v>134000</v>
      </c>
      <c r="L74" s="138" t="s">
        <v>65</v>
      </c>
      <c r="M74" s="136">
        <v>146000</v>
      </c>
      <c r="N74" s="40">
        <v>15500</v>
      </c>
      <c r="O74" s="39">
        <v>140000</v>
      </c>
      <c r="P74" s="40">
        <v>-30000</v>
      </c>
      <c r="Q74" s="39">
        <f t="shared" si="14"/>
        <v>110000</v>
      </c>
      <c r="R74" s="49">
        <v>15000</v>
      </c>
      <c r="S74" s="39">
        <f t="shared" si="15"/>
        <v>125000</v>
      </c>
      <c r="T74" s="49">
        <v>13000</v>
      </c>
      <c r="U74" s="39">
        <f t="shared" si="16"/>
        <v>138000</v>
      </c>
      <c r="V74" s="49">
        <v>66200</v>
      </c>
      <c r="W74" s="39">
        <v>234200</v>
      </c>
      <c r="X74" s="49"/>
      <c r="Y74" s="39">
        <f t="shared" si="17"/>
        <v>234200</v>
      </c>
      <c r="Z74" s="40"/>
      <c r="AA74" s="39">
        <f t="shared" si="18"/>
        <v>234200</v>
      </c>
      <c r="AB74" s="40"/>
      <c r="AC74" s="39">
        <f t="shared" si="19"/>
        <v>234200</v>
      </c>
    </row>
    <row r="75" spans="1:29" ht="15">
      <c r="A75" s="37"/>
      <c r="B75" s="37"/>
      <c r="C75" s="76">
        <v>4410</v>
      </c>
      <c r="D75" s="37" t="s">
        <v>48</v>
      </c>
      <c r="E75" s="40">
        <v>70000</v>
      </c>
      <c r="F75" s="36"/>
      <c r="G75" s="40">
        <f t="shared" si="0"/>
        <v>70000</v>
      </c>
      <c r="H75" s="36"/>
      <c r="I75" s="40">
        <f t="shared" si="1"/>
        <v>70000</v>
      </c>
      <c r="J75" s="36"/>
      <c r="K75" s="40">
        <f t="shared" si="20"/>
        <v>70000</v>
      </c>
      <c r="L75" s="40"/>
      <c r="M75" s="40">
        <f t="shared" si="20"/>
        <v>70000</v>
      </c>
      <c r="N75" s="36"/>
      <c r="O75" s="39">
        <v>40000</v>
      </c>
      <c r="P75" s="40"/>
      <c r="Q75" s="39">
        <f t="shared" si="14"/>
        <v>40000</v>
      </c>
      <c r="R75" s="49"/>
      <c r="S75" s="39">
        <f t="shared" si="15"/>
        <v>40000</v>
      </c>
      <c r="T75" s="49">
        <v>22000</v>
      </c>
      <c r="U75" s="39">
        <f aca="true" t="shared" si="21" ref="U75:W90">S75+T75</f>
        <v>62000</v>
      </c>
      <c r="V75" s="49"/>
      <c r="W75" s="39">
        <f t="shared" si="21"/>
        <v>62000</v>
      </c>
      <c r="X75" s="49">
        <v>15000</v>
      </c>
      <c r="Y75" s="39">
        <f t="shared" si="17"/>
        <v>77000</v>
      </c>
      <c r="Z75" s="40">
        <v>8000</v>
      </c>
      <c r="AA75" s="39">
        <f t="shared" si="18"/>
        <v>85000</v>
      </c>
      <c r="AB75" s="40"/>
      <c r="AC75" s="39">
        <f t="shared" si="19"/>
        <v>85000</v>
      </c>
    </row>
    <row r="76" spans="1:29" ht="15">
      <c r="A76" s="37"/>
      <c r="B76" s="37"/>
      <c r="C76" s="76">
        <v>4430</v>
      </c>
      <c r="D76" s="37" t="s">
        <v>66</v>
      </c>
      <c r="E76" s="124">
        <v>2000</v>
      </c>
      <c r="F76" s="135"/>
      <c r="G76" s="124">
        <f t="shared" si="0"/>
        <v>2000</v>
      </c>
      <c r="H76" s="135"/>
      <c r="I76" s="124">
        <f t="shared" si="1"/>
        <v>2000</v>
      </c>
      <c r="J76" s="135"/>
      <c r="K76" s="124">
        <f t="shared" si="20"/>
        <v>2000</v>
      </c>
      <c r="L76" s="124"/>
      <c r="M76" s="124">
        <f t="shared" si="20"/>
        <v>2000</v>
      </c>
      <c r="N76" s="135">
        <v>500</v>
      </c>
      <c r="O76" s="50">
        <v>2000</v>
      </c>
      <c r="P76" s="124"/>
      <c r="Q76" s="39">
        <f t="shared" si="14"/>
        <v>2000</v>
      </c>
      <c r="R76" s="49"/>
      <c r="S76" s="39">
        <f t="shared" si="15"/>
        <v>2000</v>
      </c>
      <c r="T76" s="49"/>
      <c r="U76" s="39">
        <f t="shared" si="21"/>
        <v>2000</v>
      </c>
      <c r="V76" s="49">
        <v>5000</v>
      </c>
      <c r="W76" s="39">
        <f t="shared" si="21"/>
        <v>7000</v>
      </c>
      <c r="X76" s="49"/>
      <c r="Y76" s="39">
        <f t="shared" si="17"/>
        <v>7000</v>
      </c>
      <c r="Z76" s="40"/>
      <c r="AA76" s="39">
        <f t="shared" si="18"/>
        <v>7000</v>
      </c>
      <c r="AB76" s="40"/>
      <c r="AC76" s="39">
        <f t="shared" si="19"/>
        <v>7000</v>
      </c>
    </row>
    <row r="77" spans="1:29" ht="15">
      <c r="A77" s="37"/>
      <c r="B77" s="37"/>
      <c r="C77" s="76">
        <v>4440</v>
      </c>
      <c r="D77" s="37" t="s">
        <v>67</v>
      </c>
      <c r="E77" s="123">
        <v>16000</v>
      </c>
      <c r="F77" s="125"/>
      <c r="G77" s="123">
        <f t="shared" si="0"/>
        <v>16000</v>
      </c>
      <c r="H77" s="125"/>
      <c r="I77" s="123">
        <f t="shared" si="1"/>
        <v>16000</v>
      </c>
      <c r="J77" s="125"/>
      <c r="K77" s="123">
        <f t="shared" si="20"/>
        <v>16000</v>
      </c>
      <c r="L77" s="123"/>
      <c r="M77" s="123">
        <f t="shared" si="20"/>
        <v>16000</v>
      </c>
      <c r="N77" s="123">
        <v>-2000</v>
      </c>
      <c r="O77" s="41">
        <v>13000</v>
      </c>
      <c r="P77" s="123"/>
      <c r="Q77" s="39">
        <f t="shared" si="14"/>
        <v>13000</v>
      </c>
      <c r="R77" s="49"/>
      <c r="S77" s="39">
        <f t="shared" si="15"/>
        <v>13000</v>
      </c>
      <c r="T77" s="49"/>
      <c r="U77" s="39">
        <f t="shared" si="21"/>
        <v>13000</v>
      </c>
      <c r="V77" s="49"/>
      <c r="W77" s="39">
        <f t="shared" si="21"/>
        <v>13000</v>
      </c>
      <c r="X77" s="49">
        <v>1200</v>
      </c>
      <c r="Y77" s="39">
        <f t="shared" si="17"/>
        <v>14200</v>
      </c>
      <c r="Z77" s="40"/>
      <c r="AA77" s="39">
        <f t="shared" si="18"/>
        <v>14200</v>
      </c>
      <c r="AB77" s="40"/>
      <c r="AC77" s="39">
        <f t="shared" si="19"/>
        <v>14200</v>
      </c>
    </row>
    <row r="78" spans="1:29" ht="15">
      <c r="A78" s="37"/>
      <c r="B78" s="37"/>
      <c r="C78" s="76">
        <v>4480</v>
      </c>
      <c r="D78" s="37" t="s">
        <v>68</v>
      </c>
      <c r="E78" s="40">
        <v>22000</v>
      </c>
      <c r="F78" s="36"/>
      <c r="G78" s="40">
        <f t="shared" si="0"/>
        <v>22000</v>
      </c>
      <c r="H78" s="36"/>
      <c r="I78" s="40">
        <f t="shared" si="1"/>
        <v>22000</v>
      </c>
      <c r="J78" s="36"/>
      <c r="K78" s="40">
        <f t="shared" si="20"/>
        <v>22000</v>
      </c>
      <c r="L78" s="40"/>
      <c r="M78" s="40">
        <f t="shared" si="20"/>
        <v>22000</v>
      </c>
      <c r="N78" s="40">
        <v>-14000</v>
      </c>
      <c r="O78" s="39">
        <v>6000</v>
      </c>
      <c r="P78" s="40">
        <v>9000</v>
      </c>
      <c r="Q78" s="39">
        <f t="shared" si="14"/>
        <v>15000</v>
      </c>
      <c r="R78" s="49"/>
      <c r="S78" s="39">
        <f t="shared" si="15"/>
        <v>15000</v>
      </c>
      <c r="T78" s="49"/>
      <c r="U78" s="39">
        <f t="shared" si="21"/>
        <v>15000</v>
      </c>
      <c r="V78" s="49"/>
      <c r="W78" s="39">
        <v>22900</v>
      </c>
      <c r="X78" s="49"/>
      <c r="Y78" s="39">
        <f t="shared" si="17"/>
        <v>22900</v>
      </c>
      <c r="Z78" s="40"/>
      <c r="AA78" s="39">
        <f t="shared" si="18"/>
        <v>22900</v>
      </c>
      <c r="AB78" s="40"/>
      <c r="AC78" s="39">
        <f t="shared" si="19"/>
        <v>22900</v>
      </c>
    </row>
    <row r="79" spans="1:29" ht="15">
      <c r="A79" s="80"/>
      <c r="B79" s="80"/>
      <c r="C79" s="78">
        <v>4520</v>
      </c>
      <c r="D79" s="80" t="s">
        <v>69</v>
      </c>
      <c r="E79" s="124">
        <v>2000</v>
      </c>
      <c r="F79" s="135"/>
      <c r="G79" s="124">
        <f t="shared" si="0"/>
        <v>2000</v>
      </c>
      <c r="H79" s="135"/>
      <c r="I79" s="124">
        <f t="shared" si="1"/>
        <v>2000</v>
      </c>
      <c r="J79" s="135"/>
      <c r="K79" s="124">
        <f aca="true" t="shared" si="22" ref="K79:M94">I79+J79</f>
        <v>2000</v>
      </c>
      <c r="L79" s="124"/>
      <c r="M79" s="124">
        <f t="shared" si="22"/>
        <v>2000</v>
      </c>
      <c r="N79" s="135"/>
      <c r="O79" s="50">
        <v>2000</v>
      </c>
      <c r="P79" s="124"/>
      <c r="Q79" s="50">
        <f t="shared" si="14"/>
        <v>2000</v>
      </c>
      <c r="R79" s="82"/>
      <c r="S79" s="50">
        <f t="shared" si="15"/>
        <v>2000</v>
      </c>
      <c r="T79" s="82"/>
      <c r="U79" s="50">
        <f t="shared" si="21"/>
        <v>2000</v>
      </c>
      <c r="V79" s="82"/>
      <c r="W79" s="50">
        <f t="shared" si="21"/>
        <v>2000</v>
      </c>
      <c r="X79" s="82"/>
      <c r="Y79" s="50">
        <f t="shared" si="17"/>
        <v>2000</v>
      </c>
      <c r="Z79" s="40"/>
      <c r="AA79" s="39">
        <f t="shared" si="18"/>
        <v>2000</v>
      </c>
      <c r="AB79" s="40"/>
      <c r="AC79" s="39">
        <f t="shared" si="19"/>
        <v>2000</v>
      </c>
    </row>
    <row r="80" spans="1:29" ht="15.75">
      <c r="A80" s="66"/>
      <c r="B80" s="67"/>
      <c r="C80" s="67"/>
      <c r="D80" s="68"/>
      <c r="E80" s="139">
        <f>SUM(E58:E79)</f>
        <v>6066000</v>
      </c>
      <c r="F80" s="54"/>
      <c r="G80" s="109">
        <f>E80+F80</f>
        <v>6066000</v>
      </c>
      <c r="H80" s="140"/>
      <c r="I80" s="54">
        <f>SUM(I58:I79)</f>
        <v>6066000</v>
      </c>
      <c r="J80" s="109">
        <f>16000+2000+1000-3000+4000+32000-20000+30000</f>
        <v>62000</v>
      </c>
      <c r="K80" s="54">
        <f>SUM(K58:K79)</f>
        <v>6128000</v>
      </c>
      <c r="L80" s="54">
        <v>385634</v>
      </c>
      <c r="M80" s="54">
        <f aca="true" t="shared" si="23" ref="M80:Y80">SUM(M58:M79)</f>
        <v>6513634</v>
      </c>
      <c r="N80" s="141">
        <f t="shared" si="23"/>
        <v>0</v>
      </c>
      <c r="O80" s="54">
        <f t="shared" si="23"/>
        <v>6516000</v>
      </c>
      <c r="P80" s="54">
        <f t="shared" si="23"/>
        <v>-51000</v>
      </c>
      <c r="Q80" s="54">
        <f t="shared" si="23"/>
        <v>6465000</v>
      </c>
      <c r="R80" s="54">
        <f t="shared" si="23"/>
        <v>0</v>
      </c>
      <c r="S80" s="54">
        <f t="shared" si="23"/>
        <v>6465000</v>
      </c>
      <c r="T80" s="54">
        <f t="shared" si="23"/>
        <v>48000</v>
      </c>
      <c r="U80" s="54">
        <f t="shared" si="23"/>
        <v>6513000</v>
      </c>
      <c r="V80" s="109">
        <f t="shared" si="23"/>
        <v>119200</v>
      </c>
      <c r="W80" s="54">
        <f t="shared" si="23"/>
        <v>6632200</v>
      </c>
      <c r="X80" s="109">
        <f t="shared" si="23"/>
        <v>0</v>
      </c>
      <c r="Y80" s="54">
        <f t="shared" si="23"/>
        <v>6632200</v>
      </c>
      <c r="Z80" s="57">
        <f>SUM(Z58:Z79)</f>
        <v>100000</v>
      </c>
      <c r="AA80" s="57">
        <f>SUM(AA58:AA79)</f>
        <v>6732200</v>
      </c>
      <c r="AB80" s="57"/>
      <c r="AC80" s="57">
        <f>SUM(AC58:AC79)</f>
        <v>6732200</v>
      </c>
    </row>
    <row r="81" spans="1:29" ht="15">
      <c r="A81" s="71">
        <v>754</v>
      </c>
      <c r="B81" s="71">
        <v>75411</v>
      </c>
      <c r="C81" s="76">
        <v>3020</v>
      </c>
      <c r="D81" s="73" t="s">
        <v>53</v>
      </c>
      <c r="E81" s="41">
        <v>120000</v>
      </c>
      <c r="F81" s="41">
        <v>79716</v>
      </c>
      <c r="G81" s="41">
        <f>E81+F81</f>
        <v>199716</v>
      </c>
      <c r="H81" s="125"/>
      <c r="I81" s="41">
        <f t="shared" si="1"/>
        <v>199716</v>
      </c>
      <c r="J81" s="40">
        <v>-38477</v>
      </c>
      <c r="K81" s="41">
        <f t="shared" si="22"/>
        <v>161239</v>
      </c>
      <c r="L81" s="41">
        <v>27736</v>
      </c>
      <c r="M81" s="41">
        <f t="shared" si="22"/>
        <v>188975</v>
      </c>
      <c r="N81" s="36"/>
      <c r="O81" s="41">
        <v>191000</v>
      </c>
      <c r="P81" s="40">
        <v>-41341</v>
      </c>
      <c r="Q81" s="39">
        <f t="shared" si="14"/>
        <v>149659</v>
      </c>
      <c r="R81" s="40"/>
      <c r="S81" s="39">
        <f t="shared" si="15"/>
        <v>149659</v>
      </c>
      <c r="T81" s="40">
        <v>60341</v>
      </c>
      <c r="U81" s="39">
        <f t="shared" si="21"/>
        <v>210000</v>
      </c>
      <c r="V81" s="40"/>
      <c r="W81" s="39">
        <f t="shared" si="21"/>
        <v>210000</v>
      </c>
      <c r="X81" s="40">
        <v>-13154</v>
      </c>
      <c r="Y81" s="39">
        <f t="shared" si="17"/>
        <v>196846</v>
      </c>
      <c r="Z81" s="40">
        <v>27950</v>
      </c>
      <c r="AA81" s="39">
        <f>Y81+Z81</f>
        <v>224796</v>
      </c>
      <c r="AB81" s="40"/>
      <c r="AC81" s="39">
        <f>AA81+AB81</f>
        <v>224796</v>
      </c>
    </row>
    <row r="82" spans="1:29" ht="15" hidden="1">
      <c r="A82" s="37"/>
      <c r="B82" s="76"/>
      <c r="C82" s="76">
        <v>3030</v>
      </c>
      <c r="D82" s="37" t="s">
        <v>51</v>
      </c>
      <c r="E82" s="39">
        <v>0</v>
      </c>
      <c r="F82" s="39">
        <v>4320</v>
      </c>
      <c r="G82" s="39">
        <f>E82+F82</f>
        <v>4320</v>
      </c>
      <c r="H82" s="40">
        <v>1393</v>
      </c>
      <c r="I82" s="39">
        <f aca="true" t="shared" si="24" ref="I82:I140">G82+H82</f>
        <v>5713</v>
      </c>
      <c r="J82" s="40">
        <v>-5713</v>
      </c>
      <c r="K82" s="39">
        <f t="shared" si="22"/>
        <v>0</v>
      </c>
      <c r="L82" s="39"/>
      <c r="M82" s="39">
        <f t="shared" si="22"/>
        <v>0</v>
      </c>
      <c r="N82" s="36"/>
      <c r="O82" s="39"/>
      <c r="P82" s="40"/>
      <c r="Q82" s="39">
        <f t="shared" si="14"/>
        <v>0</v>
      </c>
      <c r="R82" s="40"/>
      <c r="S82" s="39">
        <f t="shared" si="15"/>
        <v>0</v>
      </c>
      <c r="T82" s="40"/>
      <c r="U82" s="39">
        <f t="shared" si="21"/>
        <v>0</v>
      </c>
      <c r="V82" s="40"/>
      <c r="W82" s="39">
        <f t="shared" si="21"/>
        <v>0</v>
      </c>
      <c r="X82" s="40"/>
      <c r="Y82" s="39">
        <f t="shared" si="17"/>
        <v>0</v>
      </c>
      <c r="Z82" s="40"/>
      <c r="AA82" s="39">
        <f aca="true" t="shared" si="25" ref="AA82:AA100">Y82+Z82</f>
        <v>0</v>
      </c>
      <c r="AB82" s="40"/>
      <c r="AC82" s="39">
        <f aca="true" t="shared" si="26" ref="AC82:AC100">AA82+AB82</f>
        <v>0</v>
      </c>
    </row>
    <row r="83" spans="1:29" ht="15">
      <c r="A83" s="37"/>
      <c r="B83" s="37"/>
      <c r="C83" s="76">
        <v>4050</v>
      </c>
      <c r="D83" s="37" t="s">
        <v>57</v>
      </c>
      <c r="E83" s="39">
        <v>1145000</v>
      </c>
      <c r="F83" s="39">
        <v>11424</v>
      </c>
      <c r="G83" s="39">
        <f aca="true" t="shared" si="27" ref="G83:G102">E83+F83</f>
        <v>1156424</v>
      </c>
      <c r="H83" s="40">
        <v>-10000</v>
      </c>
      <c r="I83" s="39">
        <f t="shared" si="24"/>
        <v>1146424</v>
      </c>
      <c r="J83" s="40">
        <v>141120</v>
      </c>
      <c r="K83" s="39">
        <f t="shared" si="22"/>
        <v>1287544</v>
      </c>
      <c r="L83" s="39">
        <v>-22914</v>
      </c>
      <c r="M83" s="39">
        <f t="shared" si="22"/>
        <v>1264630</v>
      </c>
      <c r="N83" s="36"/>
      <c r="O83" s="39">
        <v>1281000</v>
      </c>
      <c r="P83" s="40"/>
      <c r="Q83" s="39">
        <f t="shared" si="14"/>
        <v>1281000</v>
      </c>
      <c r="R83" s="40"/>
      <c r="S83" s="39">
        <f t="shared" si="15"/>
        <v>1281000</v>
      </c>
      <c r="T83" s="40">
        <v>11042</v>
      </c>
      <c r="U83" s="39">
        <f t="shared" si="21"/>
        <v>1292042</v>
      </c>
      <c r="V83" s="40"/>
      <c r="W83" s="39">
        <f t="shared" si="21"/>
        <v>1292042</v>
      </c>
      <c r="X83" s="40"/>
      <c r="Y83" s="39">
        <f t="shared" si="17"/>
        <v>1292042</v>
      </c>
      <c r="Z83" s="40"/>
      <c r="AA83" s="39">
        <f t="shared" si="25"/>
        <v>1292042</v>
      </c>
      <c r="AB83" s="40"/>
      <c r="AC83" s="39">
        <f t="shared" si="26"/>
        <v>1292042</v>
      </c>
    </row>
    <row r="84" spans="1:29" ht="15">
      <c r="A84" s="37"/>
      <c r="B84" s="37"/>
      <c r="C84" s="76">
        <v>4060</v>
      </c>
      <c r="D84" s="37" t="s">
        <v>59</v>
      </c>
      <c r="E84" s="39">
        <v>25000</v>
      </c>
      <c r="F84" s="39">
        <v>2665</v>
      </c>
      <c r="G84" s="39">
        <f t="shared" si="27"/>
        <v>27665</v>
      </c>
      <c r="H84" s="40">
        <v>-17550</v>
      </c>
      <c r="I84" s="39">
        <f t="shared" si="24"/>
        <v>10115</v>
      </c>
      <c r="J84" s="36"/>
      <c r="K84" s="39">
        <f t="shared" si="22"/>
        <v>10115</v>
      </c>
      <c r="L84" s="39">
        <v>-322</v>
      </c>
      <c r="M84" s="39">
        <f t="shared" si="22"/>
        <v>9793</v>
      </c>
      <c r="N84" s="36"/>
      <c r="O84" s="39">
        <v>9800</v>
      </c>
      <c r="P84" s="40">
        <v>240</v>
      </c>
      <c r="Q84" s="39">
        <f t="shared" si="14"/>
        <v>10040</v>
      </c>
      <c r="R84" s="40"/>
      <c r="S84" s="39">
        <f t="shared" si="15"/>
        <v>10040</v>
      </c>
      <c r="T84" s="40">
        <v>17498</v>
      </c>
      <c r="U84" s="39">
        <f t="shared" si="21"/>
        <v>27538</v>
      </c>
      <c r="V84" s="40"/>
      <c r="W84" s="39">
        <f t="shared" si="21"/>
        <v>27538</v>
      </c>
      <c r="X84" s="40">
        <v>-454</v>
      </c>
      <c r="Y84" s="39">
        <f t="shared" si="17"/>
        <v>27084</v>
      </c>
      <c r="Z84" s="40"/>
      <c r="AA84" s="39">
        <f t="shared" si="25"/>
        <v>27084</v>
      </c>
      <c r="AB84" s="40"/>
      <c r="AC84" s="39">
        <f t="shared" si="26"/>
        <v>27084</v>
      </c>
    </row>
    <row r="85" spans="1:29" ht="15">
      <c r="A85" s="37"/>
      <c r="B85" s="37"/>
      <c r="C85" s="76">
        <v>4070</v>
      </c>
      <c r="D85" s="37" t="s">
        <v>60</v>
      </c>
      <c r="E85" s="39">
        <v>84000</v>
      </c>
      <c r="F85" s="39">
        <v>11647</v>
      </c>
      <c r="G85" s="39">
        <f t="shared" si="27"/>
        <v>95647</v>
      </c>
      <c r="H85" s="40">
        <v>-8042</v>
      </c>
      <c r="I85" s="39">
        <f t="shared" si="24"/>
        <v>87605</v>
      </c>
      <c r="J85" s="36"/>
      <c r="K85" s="39">
        <f t="shared" si="22"/>
        <v>87605</v>
      </c>
      <c r="L85" s="39"/>
      <c r="M85" s="39">
        <f t="shared" si="22"/>
        <v>87605</v>
      </c>
      <c r="N85" s="36"/>
      <c r="O85" s="39">
        <v>97600</v>
      </c>
      <c r="P85" s="40">
        <v>3399</v>
      </c>
      <c r="Q85" s="39">
        <f t="shared" si="14"/>
        <v>100999</v>
      </c>
      <c r="R85" s="40"/>
      <c r="S85" s="39">
        <f t="shared" si="15"/>
        <v>100999</v>
      </c>
      <c r="T85" s="40">
        <v>7737</v>
      </c>
      <c r="U85" s="39">
        <f t="shared" si="21"/>
        <v>108736</v>
      </c>
      <c r="V85" s="40"/>
      <c r="W85" s="39">
        <f t="shared" si="21"/>
        <v>108736</v>
      </c>
      <c r="X85" s="40">
        <v>-7068</v>
      </c>
      <c r="Y85" s="39">
        <f t="shared" si="17"/>
        <v>101668</v>
      </c>
      <c r="Z85" s="40"/>
      <c r="AA85" s="39">
        <f t="shared" si="25"/>
        <v>101668</v>
      </c>
      <c r="AB85" s="40"/>
      <c r="AC85" s="39">
        <f t="shared" si="26"/>
        <v>101668</v>
      </c>
    </row>
    <row r="86" spans="1:29" ht="15">
      <c r="A86" s="37"/>
      <c r="B86" s="37"/>
      <c r="C86" s="76">
        <v>4110</v>
      </c>
      <c r="D86" s="37" t="s">
        <v>44</v>
      </c>
      <c r="E86" s="39">
        <v>20000</v>
      </c>
      <c r="F86" s="39">
        <v>1416</v>
      </c>
      <c r="G86" s="39">
        <f t="shared" si="27"/>
        <v>21416</v>
      </c>
      <c r="H86" s="36"/>
      <c r="I86" s="39">
        <f t="shared" si="24"/>
        <v>21416</v>
      </c>
      <c r="J86" s="40">
        <v>6925</v>
      </c>
      <c r="K86" s="39">
        <f t="shared" si="22"/>
        <v>28341</v>
      </c>
      <c r="L86" s="39">
        <v>-2652</v>
      </c>
      <c r="M86" s="39">
        <f t="shared" si="22"/>
        <v>25689</v>
      </c>
      <c r="N86" s="36"/>
      <c r="O86" s="39">
        <v>23000</v>
      </c>
      <c r="P86" s="40">
        <v>5847</v>
      </c>
      <c r="Q86" s="39">
        <f t="shared" si="14"/>
        <v>28847</v>
      </c>
      <c r="R86" s="40"/>
      <c r="S86" s="39">
        <f t="shared" si="15"/>
        <v>28847</v>
      </c>
      <c r="T86" s="40">
        <v>19776</v>
      </c>
      <c r="U86" s="39">
        <f t="shared" si="21"/>
        <v>48623</v>
      </c>
      <c r="V86" s="40"/>
      <c r="W86" s="39">
        <f t="shared" si="21"/>
        <v>48623</v>
      </c>
      <c r="X86" s="40"/>
      <c r="Y86" s="39">
        <f t="shared" si="17"/>
        <v>48623</v>
      </c>
      <c r="Z86" s="40"/>
      <c r="AA86" s="39">
        <f t="shared" si="25"/>
        <v>48623</v>
      </c>
      <c r="AB86" s="40"/>
      <c r="AC86" s="39">
        <f t="shared" si="26"/>
        <v>48623</v>
      </c>
    </row>
    <row r="87" spans="1:29" ht="15">
      <c r="A87" s="37"/>
      <c r="B87" s="37"/>
      <c r="C87" s="76">
        <v>4120</v>
      </c>
      <c r="D87" s="37" t="s">
        <v>45</v>
      </c>
      <c r="E87" s="39">
        <v>3000</v>
      </c>
      <c r="F87" s="37">
        <v>0</v>
      </c>
      <c r="G87" s="39">
        <f t="shared" si="27"/>
        <v>3000</v>
      </c>
      <c r="H87" s="36"/>
      <c r="I87" s="39">
        <f t="shared" si="24"/>
        <v>3000</v>
      </c>
      <c r="J87" s="40">
        <v>1177</v>
      </c>
      <c r="K87" s="39">
        <f t="shared" si="22"/>
        <v>4177</v>
      </c>
      <c r="L87" s="39">
        <v>-493</v>
      </c>
      <c r="M87" s="39">
        <f t="shared" si="22"/>
        <v>3684</v>
      </c>
      <c r="N87" s="36"/>
      <c r="O87" s="39">
        <v>3500</v>
      </c>
      <c r="P87" s="40">
        <v>-1186</v>
      </c>
      <c r="Q87" s="39">
        <f t="shared" si="14"/>
        <v>2314</v>
      </c>
      <c r="R87" s="40"/>
      <c r="S87" s="39">
        <f t="shared" si="15"/>
        <v>2314</v>
      </c>
      <c r="T87" s="40">
        <v>5012</v>
      </c>
      <c r="U87" s="39">
        <f t="shared" si="21"/>
        <v>7326</v>
      </c>
      <c r="V87" s="40"/>
      <c r="W87" s="39">
        <f t="shared" si="21"/>
        <v>7326</v>
      </c>
      <c r="X87" s="40"/>
      <c r="Y87" s="39">
        <f t="shared" si="17"/>
        <v>7326</v>
      </c>
      <c r="Z87" s="40"/>
      <c r="AA87" s="39">
        <f t="shared" si="25"/>
        <v>7326</v>
      </c>
      <c r="AB87" s="40"/>
      <c r="AC87" s="39">
        <f t="shared" si="26"/>
        <v>7326</v>
      </c>
    </row>
    <row r="88" spans="1:29" ht="15.75" customHeight="1">
      <c r="A88" s="37"/>
      <c r="B88" s="38"/>
      <c r="C88" s="142">
        <v>4210</v>
      </c>
      <c r="D88" s="127" t="s">
        <v>46</v>
      </c>
      <c r="E88" s="128">
        <v>116714</v>
      </c>
      <c r="F88" s="132">
        <v>-96064</v>
      </c>
      <c r="G88" s="132">
        <f t="shared" si="27"/>
        <v>20650</v>
      </c>
      <c r="H88" s="129">
        <v>52339</v>
      </c>
      <c r="I88" s="132">
        <f t="shared" si="24"/>
        <v>72989</v>
      </c>
      <c r="J88" s="129">
        <v>9437</v>
      </c>
      <c r="K88" s="132">
        <f t="shared" si="22"/>
        <v>82426</v>
      </c>
      <c r="L88" s="132"/>
      <c r="M88" s="132">
        <f t="shared" si="22"/>
        <v>82426</v>
      </c>
      <c r="N88" s="143"/>
      <c r="O88" s="132">
        <v>78000</v>
      </c>
      <c r="P88" s="129">
        <v>22000</v>
      </c>
      <c r="Q88" s="132">
        <f t="shared" si="14"/>
        <v>100000</v>
      </c>
      <c r="R88" s="129"/>
      <c r="S88" s="132">
        <f t="shared" si="15"/>
        <v>100000</v>
      </c>
      <c r="T88" s="129">
        <v>-89988</v>
      </c>
      <c r="U88" s="132">
        <f t="shared" si="21"/>
        <v>10012</v>
      </c>
      <c r="V88" s="129"/>
      <c r="W88" s="132">
        <f t="shared" si="21"/>
        <v>10012</v>
      </c>
      <c r="X88" s="129">
        <v>48350</v>
      </c>
      <c r="Y88" s="132">
        <f t="shared" si="17"/>
        <v>58362</v>
      </c>
      <c r="Z88" s="144" t="s">
        <v>70</v>
      </c>
      <c r="AA88" s="145">
        <f>Y88+10000-31100</f>
        <v>37262</v>
      </c>
      <c r="AB88" s="146"/>
      <c r="AC88" s="126">
        <f t="shared" si="26"/>
        <v>37262</v>
      </c>
    </row>
    <row r="89" spans="1:29" ht="15" hidden="1">
      <c r="A89" s="37"/>
      <c r="B89" s="37"/>
      <c r="C89" s="76">
        <v>4220</v>
      </c>
      <c r="D89" s="37" t="s">
        <v>62</v>
      </c>
      <c r="E89" s="39">
        <v>3850</v>
      </c>
      <c r="F89" s="39">
        <v>-2350</v>
      </c>
      <c r="G89" s="39">
        <f t="shared" si="27"/>
        <v>1500</v>
      </c>
      <c r="H89" s="40">
        <v>-1500</v>
      </c>
      <c r="I89" s="39">
        <f t="shared" si="24"/>
        <v>0</v>
      </c>
      <c r="J89" s="36"/>
      <c r="K89" s="39">
        <f t="shared" si="22"/>
        <v>0</v>
      </c>
      <c r="L89" s="39"/>
      <c r="M89" s="39">
        <f t="shared" si="22"/>
        <v>0</v>
      </c>
      <c r="N89" s="36"/>
      <c r="O89" s="39"/>
      <c r="P89" s="40"/>
      <c r="Q89" s="39">
        <f t="shared" si="14"/>
        <v>0</v>
      </c>
      <c r="R89" s="40"/>
      <c r="S89" s="39">
        <f t="shared" si="15"/>
        <v>0</v>
      </c>
      <c r="T89" s="40"/>
      <c r="U89" s="39">
        <f t="shared" si="21"/>
        <v>0</v>
      </c>
      <c r="V89" s="40"/>
      <c r="W89" s="39">
        <f t="shared" si="21"/>
        <v>0</v>
      </c>
      <c r="X89" s="40"/>
      <c r="Y89" s="39">
        <f t="shared" si="17"/>
        <v>0</v>
      </c>
      <c r="Z89" s="40"/>
      <c r="AA89" s="39">
        <f t="shared" si="25"/>
        <v>0</v>
      </c>
      <c r="AB89" s="40"/>
      <c r="AC89" s="39">
        <f t="shared" si="26"/>
        <v>0</v>
      </c>
    </row>
    <row r="90" spans="1:29" ht="15" hidden="1">
      <c r="A90" s="37"/>
      <c r="B90" s="37"/>
      <c r="C90" s="76">
        <v>4230</v>
      </c>
      <c r="D90" s="37" t="s">
        <v>63</v>
      </c>
      <c r="E90" s="39">
        <v>0</v>
      </c>
      <c r="F90" s="39">
        <v>1000</v>
      </c>
      <c r="G90" s="39">
        <f t="shared" si="27"/>
        <v>1000</v>
      </c>
      <c r="H90" s="40">
        <v>-1000</v>
      </c>
      <c r="I90" s="39">
        <f t="shared" si="24"/>
        <v>0</v>
      </c>
      <c r="J90" s="36"/>
      <c r="K90" s="39">
        <f t="shared" si="22"/>
        <v>0</v>
      </c>
      <c r="L90" s="39"/>
      <c r="M90" s="39">
        <f t="shared" si="22"/>
        <v>0</v>
      </c>
      <c r="N90" s="36"/>
      <c r="O90" s="39"/>
      <c r="P90" s="40"/>
      <c r="Q90" s="39">
        <f t="shared" si="14"/>
        <v>0</v>
      </c>
      <c r="R90" s="40"/>
      <c r="S90" s="39">
        <f t="shared" si="15"/>
        <v>0</v>
      </c>
      <c r="T90" s="40"/>
      <c r="U90" s="39">
        <f t="shared" si="21"/>
        <v>0</v>
      </c>
      <c r="V90" s="40"/>
      <c r="W90" s="39">
        <f t="shared" si="21"/>
        <v>0</v>
      </c>
      <c r="X90" s="40"/>
      <c r="Y90" s="39">
        <f t="shared" si="17"/>
        <v>0</v>
      </c>
      <c r="Z90" s="40"/>
      <c r="AA90" s="39">
        <f t="shared" si="25"/>
        <v>0</v>
      </c>
      <c r="AB90" s="40"/>
      <c r="AC90" s="39">
        <f t="shared" si="26"/>
        <v>0</v>
      </c>
    </row>
    <row r="91" spans="1:29" ht="15" hidden="1">
      <c r="A91" s="37"/>
      <c r="B91" s="37"/>
      <c r="C91" s="76">
        <v>4240</v>
      </c>
      <c r="D91" s="37" t="s">
        <v>71</v>
      </c>
      <c r="E91" s="39">
        <v>0</v>
      </c>
      <c r="F91" s="39">
        <v>18000</v>
      </c>
      <c r="G91" s="39">
        <f t="shared" si="27"/>
        <v>18000</v>
      </c>
      <c r="H91" s="40">
        <v>-18000</v>
      </c>
      <c r="I91" s="39">
        <f t="shared" si="24"/>
        <v>0</v>
      </c>
      <c r="J91" s="36"/>
      <c r="K91" s="39">
        <f t="shared" si="22"/>
        <v>0</v>
      </c>
      <c r="L91" s="39"/>
      <c r="M91" s="39">
        <f t="shared" si="22"/>
        <v>0</v>
      </c>
      <c r="N91" s="36"/>
      <c r="O91" s="39"/>
      <c r="P91" s="40"/>
      <c r="Q91" s="39">
        <f t="shared" si="14"/>
        <v>0</v>
      </c>
      <c r="R91" s="40"/>
      <c r="S91" s="39">
        <f t="shared" si="15"/>
        <v>0</v>
      </c>
      <c r="T91" s="40"/>
      <c r="U91" s="39">
        <f aca="true" t="shared" si="28" ref="U91:W100">S91+T91</f>
        <v>0</v>
      </c>
      <c r="V91" s="40"/>
      <c r="W91" s="39">
        <f t="shared" si="28"/>
        <v>0</v>
      </c>
      <c r="X91" s="40"/>
      <c r="Y91" s="39">
        <f t="shared" si="17"/>
        <v>0</v>
      </c>
      <c r="Z91" s="40"/>
      <c r="AA91" s="39">
        <f t="shared" si="25"/>
        <v>0</v>
      </c>
      <c r="AB91" s="40"/>
      <c r="AC91" s="39">
        <f t="shared" si="26"/>
        <v>0</v>
      </c>
    </row>
    <row r="92" spans="1:29" ht="15">
      <c r="A92" s="37"/>
      <c r="B92" s="37"/>
      <c r="C92" s="76">
        <v>4260</v>
      </c>
      <c r="D92" s="37" t="s">
        <v>47</v>
      </c>
      <c r="E92" s="39">
        <v>15400</v>
      </c>
      <c r="F92" s="39">
        <v>1600</v>
      </c>
      <c r="G92" s="39">
        <f t="shared" si="27"/>
        <v>17000</v>
      </c>
      <c r="H92" s="36"/>
      <c r="I92" s="39">
        <f t="shared" si="24"/>
        <v>17000</v>
      </c>
      <c r="J92" s="40">
        <v>13817</v>
      </c>
      <c r="K92" s="39">
        <f t="shared" si="22"/>
        <v>30817</v>
      </c>
      <c r="L92" s="39"/>
      <c r="M92" s="39">
        <f t="shared" si="22"/>
        <v>30817</v>
      </c>
      <c r="N92" s="36"/>
      <c r="O92" s="39">
        <v>28142</v>
      </c>
      <c r="P92" s="40">
        <v>-3142</v>
      </c>
      <c r="Q92" s="39">
        <f t="shared" si="14"/>
        <v>25000</v>
      </c>
      <c r="R92" s="40"/>
      <c r="S92" s="39">
        <f t="shared" si="15"/>
        <v>25000</v>
      </c>
      <c r="T92" s="40"/>
      <c r="U92" s="39">
        <f t="shared" si="28"/>
        <v>25000</v>
      </c>
      <c r="V92" s="40"/>
      <c r="W92" s="39">
        <f t="shared" si="28"/>
        <v>25000</v>
      </c>
      <c r="X92" s="40">
        <v>2700</v>
      </c>
      <c r="Y92" s="39">
        <f t="shared" si="17"/>
        <v>27700</v>
      </c>
      <c r="Z92" s="40">
        <v>-4638</v>
      </c>
      <c r="AA92" s="39">
        <f t="shared" si="25"/>
        <v>23062</v>
      </c>
      <c r="AB92" s="40"/>
      <c r="AC92" s="39">
        <f t="shared" si="26"/>
        <v>23062</v>
      </c>
    </row>
    <row r="93" spans="1:29" ht="15">
      <c r="A93" s="37"/>
      <c r="B93" s="37"/>
      <c r="C93" s="76">
        <v>4270</v>
      </c>
      <c r="D93" s="37" t="s">
        <v>64</v>
      </c>
      <c r="E93" s="39">
        <v>43000</v>
      </c>
      <c r="F93" s="39">
        <v>-37092</v>
      </c>
      <c r="G93" s="39">
        <f t="shared" si="27"/>
        <v>5908</v>
      </c>
      <c r="H93" s="40">
        <v>3500</v>
      </c>
      <c r="I93" s="39">
        <f t="shared" si="24"/>
        <v>9408</v>
      </c>
      <c r="J93" s="36"/>
      <c r="K93" s="39">
        <f t="shared" si="22"/>
        <v>9408</v>
      </c>
      <c r="L93" s="39"/>
      <c r="M93" s="39">
        <f t="shared" si="22"/>
        <v>9408</v>
      </c>
      <c r="N93" s="36"/>
      <c r="O93" s="39">
        <v>10000</v>
      </c>
      <c r="P93" s="40">
        <v>-4500</v>
      </c>
      <c r="Q93" s="39">
        <f t="shared" si="14"/>
        <v>5500</v>
      </c>
      <c r="R93" s="40"/>
      <c r="S93" s="39">
        <f t="shared" si="15"/>
        <v>5500</v>
      </c>
      <c r="T93" s="40">
        <v>6500</v>
      </c>
      <c r="U93" s="39">
        <f t="shared" si="28"/>
        <v>12000</v>
      </c>
      <c r="V93" s="40"/>
      <c r="W93" s="39">
        <f t="shared" si="28"/>
        <v>12000</v>
      </c>
      <c r="X93" s="40">
        <v>3500</v>
      </c>
      <c r="Y93" s="39">
        <f t="shared" si="17"/>
        <v>15500</v>
      </c>
      <c r="Z93" s="40">
        <v>-334</v>
      </c>
      <c r="AA93" s="39">
        <f t="shared" si="25"/>
        <v>15166</v>
      </c>
      <c r="AB93" s="40"/>
      <c r="AC93" s="39">
        <f t="shared" si="26"/>
        <v>15166</v>
      </c>
    </row>
    <row r="94" spans="1:29" ht="15">
      <c r="A94" s="37"/>
      <c r="B94" s="37"/>
      <c r="C94" s="76">
        <v>4300</v>
      </c>
      <c r="D94" s="37" t="s">
        <v>39</v>
      </c>
      <c r="E94" s="39">
        <v>23000</v>
      </c>
      <c r="F94" s="39">
        <v>1350</v>
      </c>
      <c r="G94" s="39">
        <f t="shared" si="27"/>
        <v>24350</v>
      </c>
      <c r="H94" s="36"/>
      <c r="I94" s="39">
        <f t="shared" si="24"/>
        <v>24350</v>
      </c>
      <c r="J94" s="40">
        <v>24324</v>
      </c>
      <c r="K94" s="39">
        <f t="shared" si="22"/>
        <v>48674</v>
      </c>
      <c r="L94" s="39">
        <v>-3100</v>
      </c>
      <c r="M94" s="39">
        <f t="shared" si="22"/>
        <v>45574</v>
      </c>
      <c r="N94" s="36"/>
      <c r="O94" s="39">
        <v>45000</v>
      </c>
      <c r="P94" s="40"/>
      <c r="Q94" s="39">
        <f t="shared" si="14"/>
        <v>45000</v>
      </c>
      <c r="R94" s="40"/>
      <c r="S94" s="39">
        <f t="shared" si="15"/>
        <v>45000</v>
      </c>
      <c r="T94" s="40">
        <v>8000</v>
      </c>
      <c r="U94" s="39">
        <f t="shared" si="28"/>
        <v>53000</v>
      </c>
      <c r="V94" s="40"/>
      <c r="W94" s="39">
        <f t="shared" si="28"/>
        <v>53000</v>
      </c>
      <c r="X94" s="40"/>
      <c r="Y94" s="39">
        <f t="shared" si="17"/>
        <v>53000</v>
      </c>
      <c r="Z94" s="40">
        <v>8055</v>
      </c>
      <c r="AA94" s="39">
        <f t="shared" si="25"/>
        <v>61055</v>
      </c>
      <c r="AB94" s="40"/>
      <c r="AC94" s="39">
        <f t="shared" si="26"/>
        <v>61055</v>
      </c>
    </row>
    <row r="95" spans="1:29" ht="15" customHeight="1">
      <c r="A95" s="37"/>
      <c r="B95" s="37"/>
      <c r="C95" s="76">
        <v>4410</v>
      </c>
      <c r="D95" s="37" t="s">
        <v>72</v>
      </c>
      <c r="E95" s="39">
        <v>2700</v>
      </c>
      <c r="F95" s="37">
        <v>-700</v>
      </c>
      <c r="G95" s="39">
        <f t="shared" si="27"/>
        <v>2000</v>
      </c>
      <c r="H95" s="40">
        <v>-1000</v>
      </c>
      <c r="I95" s="39">
        <f t="shared" si="24"/>
        <v>1000</v>
      </c>
      <c r="J95" s="40">
        <v>6049</v>
      </c>
      <c r="K95" s="39">
        <f>I95+J95</f>
        <v>7049</v>
      </c>
      <c r="L95" s="39"/>
      <c r="M95" s="39">
        <f>K95+L95</f>
        <v>7049</v>
      </c>
      <c r="N95" s="36"/>
      <c r="O95" s="39">
        <v>7100</v>
      </c>
      <c r="P95" s="40">
        <v>-3089</v>
      </c>
      <c r="Q95" s="39">
        <f t="shared" si="14"/>
        <v>4011</v>
      </c>
      <c r="R95" s="40"/>
      <c r="S95" s="39">
        <f t="shared" si="15"/>
        <v>4011</v>
      </c>
      <c r="T95" s="40">
        <v>2004</v>
      </c>
      <c r="U95" s="39">
        <f t="shared" si="28"/>
        <v>6015</v>
      </c>
      <c r="V95" s="40"/>
      <c r="W95" s="39">
        <f t="shared" si="28"/>
        <v>6015</v>
      </c>
      <c r="X95" s="40">
        <v>-5000</v>
      </c>
      <c r="Y95" s="39">
        <f t="shared" si="17"/>
        <v>1015</v>
      </c>
      <c r="Z95" s="40">
        <v>-658</v>
      </c>
      <c r="AA95" s="39">
        <f t="shared" si="25"/>
        <v>357</v>
      </c>
      <c r="AB95" s="40"/>
      <c r="AC95" s="39">
        <f t="shared" si="26"/>
        <v>357</v>
      </c>
    </row>
    <row r="96" spans="1:29" ht="15" hidden="1">
      <c r="A96" s="37"/>
      <c r="B96" s="37"/>
      <c r="C96" s="76">
        <v>4430</v>
      </c>
      <c r="D96" s="37" t="s">
        <v>66</v>
      </c>
      <c r="E96" s="39">
        <v>2300</v>
      </c>
      <c r="F96" s="39">
        <v>-2300</v>
      </c>
      <c r="G96" s="39">
        <f t="shared" si="27"/>
        <v>0</v>
      </c>
      <c r="H96" s="36"/>
      <c r="I96" s="39">
        <f t="shared" si="24"/>
        <v>0</v>
      </c>
      <c r="J96" s="36"/>
      <c r="K96" s="39">
        <f>I96+J96</f>
        <v>0</v>
      </c>
      <c r="L96" s="39"/>
      <c r="M96" s="39">
        <f>K96+L96</f>
        <v>0</v>
      </c>
      <c r="N96" s="36"/>
      <c r="O96" s="39"/>
      <c r="P96" s="40"/>
      <c r="Q96" s="39">
        <f t="shared" si="14"/>
        <v>0</v>
      </c>
      <c r="R96" s="40"/>
      <c r="S96" s="39">
        <f t="shared" si="15"/>
        <v>0</v>
      </c>
      <c r="T96" s="40"/>
      <c r="U96" s="39">
        <f t="shared" si="28"/>
        <v>0</v>
      </c>
      <c r="V96" s="40"/>
      <c r="W96" s="39">
        <f t="shared" si="28"/>
        <v>0</v>
      </c>
      <c r="X96" s="40"/>
      <c r="Y96" s="39">
        <f t="shared" si="17"/>
        <v>0</v>
      </c>
      <c r="Z96" s="40"/>
      <c r="AA96" s="39">
        <f t="shared" si="25"/>
        <v>0</v>
      </c>
      <c r="AB96" s="40"/>
      <c r="AC96" s="39">
        <f t="shared" si="26"/>
        <v>0</v>
      </c>
    </row>
    <row r="97" spans="1:29" ht="15" hidden="1">
      <c r="A97" s="37"/>
      <c r="B97" s="37"/>
      <c r="C97" s="76">
        <v>4440</v>
      </c>
      <c r="D97" s="37" t="s">
        <v>73</v>
      </c>
      <c r="E97" s="37">
        <v>0</v>
      </c>
      <c r="F97" s="37">
        <v>140</v>
      </c>
      <c r="G97" s="37">
        <f t="shared" si="27"/>
        <v>140</v>
      </c>
      <c r="H97" s="36">
        <v>-140</v>
      </c>
      <c r="I97" s="37">
        <f>G97+H97</f>
        <v>0</v>
      </c>
      <c r="J97" s="36"/>
      <c r="K97" s="39">
        <f>I97+J97</f>
        <v>0</v>
      </c>
      <c r="L97" s="39"/>
      <c r="M97" s="39">
        <f>K97+L97</f>
        <v>0</v>
      </c>
      <c r="N97" s="36"/>
      <c r="O97" s="39"/>
      <c r="P97" s="40"/>
      <c r="Q97" s="39">
        <f t="shared" si="14"/>
        <v>0</v>
      </c>
      <c r="R97" s="40"/>
      <c r="S97" s="39">
        <f t="shared" si="15"/>
        <v>0</v>
      </c>
      <c r="T97" s="40"/>
      <c r="U97" s="39">
        <f t="shared" si="28"/>
        <v>0</v>
      </c>
      <c r="V97" s="40"/>
      <c r="W97" s="39">
        <f t="shared" si="28"/>
        <v>0</v>
      </c>
      <c r="X97" s="40"/>
      <c r="Y97" s="39">
        <f t="shared" si="17"/>
        <v>0</v>
      </c>
      <c r="Z97" s="40"/>
      <c r="AA97" s="39">
        <f t="shared" si="25"/>
        <v>0</v>
      </c>
      <c r="AB97" s="40"/>
      <c r="AC97" s="39">
        <f t="shared" si="26"/>
        <v>0</v>
      </c>
    </row>
    <row r="98" spans="1:29" ht="15">
      <c r="A98" s="37"/>
      <c r="B98" s="37"/>
      <c r="C98" s="76">
        <v>4430</v>
      </c>
      <c r="D98" s="37" t="s">
        <v>66</v>
      </c>
      <c r="E98" s="37"/>
      <c r="F98" s="37"/>
      <c r="G98" s="37"/>
      <c r="H98" s="36"/>
      <c r="I98" s="37"/>
      <c r="J98" s="36"/>
      <c r="K98" s="39">
        <v>0</v>
      </c>
      <c r="L98" s="39">
        <v>1745</v>
      </c>
      <c r="M98" s="39">
        <f>K98+L98</f>
        <v>1745</v>
      </c>
      <c r="N98" s="36"/>
      <c r="O98" s="39">
        <v>3000</v>
      </c>
      <c r="P98" s="40">
        <v>-500</v>
      </c>
      <c r="Q98" s="39">
        <f t="shared" si="14"/>
        <v>2500</v>
      </c>
      <c r="R98" s="40"/>
      <c r="S98" s="39">
        <f t="shared" si="15"/>
        <v>2500</v>
      </c>
      <c r="T98" s="40">
        <v>4800</v>
      </c>
      <c r="U98" s="39">
        <f t="shared" si="28"/>
        <v>7300</v>
      </c>
      <c r="V98" s="40"/>
      <c r="W98" s="39">
        <f t="shared" si="28"/>
        <v>7300</v>
      </c>
      <c r="X98" s="40">
        <v>-4164</v>
      </c>
      <c r="Y98" s="39">
        <f t="shared" si="17"/>
        <v>3136</v>
      </c>
      <c r="Z98" s="40">
        <v>725</v>
      </c>
      <c r="AA98" s="39">
        <f t="shared" si="25"/>
        <v>3861</v>
      </c>
      <c r="AB98" s="40"/>
      <c r="AC98" s="39">
        <f t="shared" si="26"/>
        <v>3861</v>
      </c>
    </row>
    <row r="99" spans="1:29" ht="15">
      <c r="A99" s="37"/>
      <c r="B99" s="37"/>
      <c r="C99" s="76">
        <v>4510</v>
      </c>
      <c r="D99" s="37" t="s">
        <v>74</v>
      </c>
      <c r="E99" s="37"/>
      <c r="F99" s="37"/>
      <c r="G99" s="37"/>
      <c r="H99" s="36"/>
      <c r="I99" s="37"/>
      <c r="J99" s="36"/>
      <c r="K99" s="39"/>
      <c r="L99" s="39"/>
      <c r="M99" s="39"/>
      <c r="N99" s="36"/>
      <c r="O99" s="39"/>
      <c r="P99" s="40"/>
      <c r="Q99" s="39"/>
      <c r="R99" s="40"/>
      <c r="S99" s="39"/>
      <c r="T99" s="40"/>
      <c r="U99" s="39"/>
      <c r="V99" s="40"/>
      <c r="W99" s="39">
        <v>0</v>
      </c>
      <c r="X99" s="40">
        <v>290</v>
      </c>
      <c r="Y99" s="39">
        <f>W99+X99</f>
        <v>290</v>
      </c>
      <c r="Z99" s="40"/>
      <c r="AA99" s="39">
        <f t="shared" si="25"/>
        <v>290</v>
      </c>
      <c r="AB99" s="40"/>
      <c r="AC99" s="39">
        <f t="shared" si="26"/>
        <v>290</v>
      </c>
    </row>
    <row r="100" spans="1:29" ht="15">
      <c r="A100" s="37"/>
      <c r="B100" s="37"/>
      <c r="C100" s="78">
        <v>6050</v>
      </c>
      <c r="D100" s="80" t="s">
        <v>75</v>
      </c>
      <c r="E100" s="50">
        <v>300000</v>
      </c>
      <c r="F100" s="50">
        <v>331000</v>
      </c>
      <c r="G100" s="50">
        <f t="shared" si="27"/>
        <v>631000</v>
      </c>
      <c r="H100" s="36"/>
      <c r="I100" s="50">
        <f>G100+H100</f>
        <v>631000</v>
      </c>
      <c r="J100" s="36"/>
      <c r="K100" s="39">
        <f>I100+J100</f>
        <v>631000</v>
      </c>
      <c r="L100" s="39"/>
      <c r="M100" s="39">
        <f>K100+L100</f>
        <v>631000</v>
      </c>
      <c r="N100" s="36"/>
      <c r="O100" s="39">
        <v>1000000</v>
      </c>
      <c r="P100" s="40">
        <v>-310000</v>
      </c>
      <c r="Q100" s="39">
        <f t="shared" si="14"/>
        <v>690000</v>
      </c>
      <c r="R100" s="40"/>
      <c r="S100" s="39">
        <f t="shared" si="15"/>
        <v>690000</v>
      </c>
      <c r="T100" s="40">
        <v>-20000</v>
      </c>
      <c r="U100" s="39">
        <f t="shared" si="28"/>
        <v>670000</v>
      </c>
      <c r="V100" s="40"/>
      <c r="W100" s="39">
        <f t="shared" si="28"/>
        <v>670000</v>
      </c>
      <c r="X100" s="40"/>
      <c r="Y100" s="39">
        <f t="shared" si="17"/>
        <v>670000</v>
      </c>
      <c r="Z100" s="40"/>
      <c r="AA100" s="39">
        <f t="shared" si="25"/>
        <v>670000</v>
      </c>
      <c r="AB100" s="40"/>
      <c r="AC100" s="39">
        <f t="shared" si="26"/>
        <v>670000</v>
      </c>
    </row>
    <row r="101" spans="1:29" ht="15.75">
      <c r="A101" s="89"/>
      <c r="B101" s="84"/>
      <c r="C101" s="84"/>
      <c r="D101" s="85"/>
      <c r="E101" s="56">
        <f aca="true" t="shared" si="29" ref="E101:M101">SUM(E81:E100)</f>
        <v>1903964</v>
      </c>
      <c r="F101" s="56">
        <f t="shared" si="29"/>
        <v>325772</v>
      </c>
      <c r="G101" s="56">
        <f t="shared" si="29"/>
        <v>2229736</v>
      </c>
      <c r="H101" s="56">
        <f t="shared" si="29"/>
        <v>0</v>
      </c>
      <c r="I101" s="56">
        <f t="shared" si="29"/>
        <v>2229736</v>
      </c>
      <c r="J101" s="56">
        <f t="shared" si="29"/>
        <v>158659</v>
      </c>
      <c r="K101" s="57">
        <f t="shared" si="29"/>
        <v>2388395</v>
      </c>
      <c r="L101" s="57">
        <f>SUM(L81:L100)</f>
        <v>0</v>
      </c>
      <c r="M101" s="57">
        <f t="shared" si="29"/>
        <v>2388395</v>
      </c>
      <c r="N101" s="55"/>
      <c r="O101" s="57">
        <f>SUM(O81:O100)</f>
        <v>2777142</v>
      </c>
      <c r="P101" s="56">
        <f>SUM(P81:P100)</f>
        <v>-332272</v>
      </c>
      <c r="Q101" s="57">
        <f>SUM(Q81:Q100)</f>
        <v>2444870</v>
      </c>
      <c r="R101" s="56"/>
      <c r="S101" s="57">
        <f aca="true" t="shared" si="30" ref="S101:Y101">SUM(S81:S100)</f>
        <v>2444870</v>
      </c>
      <c r="T101" s="56">
        <f t="shared" si="30"/>
        <v>32722</v>
      </c>
      <c r="U101" s="57">
        <f t="shared" si="30"/>
        <v>2477592</v>
      </c>
      <c r="V101" s="56">
        <f t="shared" si="30"/>
        <v>0</v>
      </c>
      <c r="W101" s="57">
        <f t="shared" si="30"/>
        <v>2477592</v>
      </c>
      <c r="X101" s="56">
        <f t="shared" si="30"/>
        <v>25000</v>
      </c>
      <c r="Y101" s="57">
        <f t="shared" si="30"/>
        <v>2502592</v>
      </c>
      <c r="Z101" s="57">
        <f>SUM(Z81:Z100)+10000-31100</f>
        <v>10000</v>
      </c>
      <c r="AA101" s="57">
        <f>SUM(AA81:AA100)</f>
        <v>2512592</v>
      </c>
      <c r="AB101" s="57"/>
      <c r="AC101" s="57">
        <f>SUM(AC81:AC100)</f>
        <v>2512592</v>
      </c>
    </row>
    <row r="102" spans="1:29" ht="15.75">
      <c r="A102" s="147" t="s">
        <v>76</v>
      </c>
      <c r="B102" s="147"/>
      <c r="C102" s="147"/>
      <c r="D102" s="148"/>
      <c r="E102" s="70">
        <f>E101+E80</f>
        <v>7969964</v>
      </c>
      <c r="F102" s="70">
        <f>F101+F80</f>
        <v>325772</v>
      </c>
      <c r="G102" s="70">
        <f t="shared" si="27"/>
        <v>8295736</v>
      </c>
      <c r="H102" s="90"/>
      <c r="I102" s="57">
        <f>I101+I80</f>
        <v>8295736</v>
      </c>
      <c r="J102" s="56">
        <f>J101+J80</f>
        <v>220659</v>
      </c>
      <c r="K102" s="57">
        <f>K101+K80</f>
        <v>8516395</v>
      </c>
      <c r="L102" s="57">
        <f>L101+L80</f>
        <v>385634</v>
      </c>
      <c r="M102" s="57">
        <f>M101+M80</f>
        <v>8902029</v>
      </c>
      <c r="N102" s="55"/>
      <c r="O102" s="57">
        <f aca="true" t="shared" si="31" ref="O102:AC102">O101+O80</f>
        <v>9293142</v>
      </c>
      <c r="P102" s="56">
        <f t="shared" si="31"/>
        <v>-383272</v>
      </c>
      <c r="Q102" s="57">
        <f t="shared" si="31"/>
        <v>8909870</v>
      </c>
      <c r="R102" s="56">
        <f t="shared" si="31"/>
        <v>0</v>
      </c>
      <c r="S102" s="57">
        <f t="shared" si="31"/>
        <v>8909870</v>
      </c>
      <c r="T102" s="56">
        <f t="shared" si="31"/>
        <v>80722</v>
      </c>
      <c r="U102" s="57">
        <f t="shared" si="31"/>
        <v>8990592</v>
      </c>
      <c r="V102" s="56">
        <f t="shared" si="31"/>
        <v>119200</v>
      </c>
      <c r="W102" s="57">
        <f t="shared" si="31"/>
        <v>9109792</v>
      </c>
      <c r="X102" s="56">
        <f t="shared" si="31"/>
        <v>25000</v>
      </c>
      <c r="Y102" s="57">
        <f t="shared" si="31"/>
        <v>9134792</v>
      </c>
      <c r="Z102" s="57">
        <f t="shared" si="31"/>
        <v>110000</v>
      </c>
      <c r="AA102" s="57">
        <f t="shared" si="31"/>
        <v>9244792</v>
      </c>
      <c r="AB102" s="57"/>
      <c r="AC102" s="57">
        <f t="shared" si="31"/>
        <v>9244792</v>
      </c>
    </row>
    <row r="103" spans="1:29" ht="15.75">
      <c r="A103" s="72"/>
      <c r="B103" s="71"/>
      <c r="C103" s="149"/>
      <c r="D103" s="150"/>
      <c r="E103" s="151"/>
      <c r="F103" s="64"/>
      <c r="G103" s="151"/>
      <c r="H103" s="125"/>
      <c r="I103" s="41"/>
      <c r="J103" s="125"/>
      <c r="K103" s="41"/>
      <c r="L103" s="41"/>
      <c r="M103" s="41"/>
      <c r="N103" s="36"/>
      <c r="O103" s="41"/>
      <c r="P103" s="40"/>
      <c r="Q103" s="39"/>
      <c r="R103" s="40"/>
      <c r="S103" s="39"/>
      <c r="T103" s="40"/>
      <c r="U103" s="39"/>
      <c r="V103" s="40"/>
      <c r="W103" s="39"/>
      <c r="X103" s="40"/>
      <c r="Y103" s="39"/>
      <c r="Z103" s="40"/>
      <c r="AA103" s="37"/>
      <c r="AB103" s="40"/>
      <c r="AC103" s="37"/>
    </row>
    <row r="104" spans="1:29" ht="15">
      <c r="A104" s="77">
        <v>851</v>
      </c>
      <c r="B104" s="76">
        <v>85156</v>
      </c>
      <c r="C104" s="152">
        <v>4130</v>
      </c>
      <c r="D104" s="37" t="s">
        <v>77</v>
      </c>
      <c r="E104" s="88">
        <v>0</v>
      </c>
      <c r="F104" s="50">
        <v>514000</v>
      </c>
      <c r="G104" s="126">
        <v>514000</v>
      </c>
      <c r="H104" s="36"/>
      <c r="I104" s="39">
        <f t="shared" si="24"/>
        <v>514000</v>
      </c>
      <c r="J104" s="40">
        <v>146600</v>
      </c>
      <c r="K104" s="39">
        <f>I104+J104</f>
        <v>660600</v>
      </c>
      <c r="L104" s="39"/>
      <c r="M104" s="39">
        <f>K104+L104</f>
        <v>660600</v>
      </c>
      <c r="N104" s="36"/>
      <c r="O104" s="39">
        <v>405670</v>
      </c>
      <c r="P104" s="40">
        <v>-63200</v>
      </c>
      <c r="Q104" s="39">
        <f>O104+P104</f>
        <v>342470</v>
      </c>
      <c r="R104" s="40"/>
      <c r="S104" s="39">
        <f>Q104+R104</f>
        <v>342470</v>
      </c>
      <c r="T104" s="40"/>
      <c r="U104" s="39">
        <f>S104+T104</f>
        <v>342470</v>
      </c>
      <c r="V104" s="40">
        <v>-750</v>
      </c>
      <c r="W104" s="39">
        <f>U104+V104</f>
        <v>341720</v>
      </c>
      <c r="X104" s="40">
        <v>-550</v>
      </c>
      <c r="Y104" s="39">
        <f>W104+X104</f>
        <v>341170</v>
      </c>
      <c r="Z104" s="40"/>
      <c r="AA104" s="39">
        <f>Y104+Z104</f>
        <v>341170</v>
      </c>
      <c r="AB104" s="40"/>
      <c r="AC104" s="39">
        <f>AA104+AB104</f>
        <v>341170</v>
      </c>
    </row>
    <row r="105" spans="1:29" ht="15">
      <c r="A105" s="79"/>
      <c r="B105" s="78"/>
      <c r="C105" s="153">
        <v>4580</v>
      </c>
      <c r="D105" s="80" t="s">
        <v>78</v>
      </c>
      <c r="E105" s="88"/>
      <c r="F105" s="50"/>
      <c r="G105" s="40"/>
      <c r="H105" s="36"/>
      <c r="I105" s="39"/>
      <c r="J105" s="40"/>
      <c r="K105" s="39"/>
      <c r="L105" s="39"/>
      <c r="M105" s="49"/>
      <c r="N105" s="36"/>
      <c r="O105" s="39"/>
      <c r="P105" s="40"/>
      <c r="Q105" s="39"/>
      <c r="R105" s="40"/>
      <c r="S105" s="39"/>
      <c r="T105" s="40"/>
      <c r="U105" s="39">
        <v>0</v>
      </c>
      <c r="V105" s="40">
        <v>750</v>
      </c>
      <c r="W105" s="39">
        <f>U105+V105</f>
        <v>750</v>
      </c>
      <c r="X105" s="40">
        <v>550</v>
      </c>
      <c r="Y105" s="39">
        <f>W105+X105</f>
        <v>1300</v>
      </c>
      <c r="Z105" s="40"/>
      <c r="AA105" s="39">
        <f>Y105+Z105</f>
        <v>1300</v>
      </c>
      <c r="AB105" s="40"/>
      <c r="AC105" s="39">
        <f>AA105+AB105</f>
        <v>1300</v>
      </c>
    </row>
    <row r="106" spans="1:29" ht="15.75">
      <c r="A106" s="154" t="s">
        <v>79</v>
      </c>
      <c r="B106" s="155"/>
      <c r="C106" s="156"/>
      <c r="D106" s="157"/>
      <c r="E106" s="109" t="e">
        <f>#REF!</f>
        <v>#REF!</v>
      </c>
      <c r="F106" s="54" t="e">
        <f>#REF!+#REF!</f>
        <v>#REF!</v>
      </c>
      <c r="G106" s="109" t="e">
        <f>E106+F106</f>
        <v>#REF!</v>
      </c>
      <c r="H106" s="55"/>
      <c r="I106" s="57" t="e">
        <f>#REF!+#REF!</f>
        <v>#REF!</v>
      </c>
      <c r="J106" s="56" t="e">
        <f>#REF!+#REF!</f>
        <v>#REF!</v>
      </c>
      <c r="K106" s="57" t="e">
        <f>#REF!+#REF!</f>
        <v>#REF!</v>
      </c>
      <c r="L106" s="57"/>
      <c r="M106" s="56" t="e">
        <f>#REF!+#REF!</f>
        <v>#REF!</v>
      </c>
      <c r="N106" s="55"/>
      <c r="O106" s="64">
        <f>O104</f>
        <v>405670</v>
      </c>
      <c r="P106" s="56">
        <f>P104</f>
        <v>-63200</v>
      </c>
      <c r="Q106" s="57">
        <f>Q104</f>
        <v>342470</v>
      </c>
      <c r="R106" s="56"/>
      <c r="S106" s="57">
        <f>S104</f>
        <v>342470</v>
      </c>
      <c r="T106" s="56"/>
      <c r="U106" s="57">
        <f aca="true" t="shared" si="32" ref="U106:AA106">U104+U105</f>
        <v>342470</v>
      </c>
      <c r="V106" s="57">
        <f t="shared" si="32"/>
        <v>0</v>
      </c>
      <c r="W106" s="57">
        <f t="shared" si="32"/>
        <v>342470</v>
      </c>
      <c r="X106" s="57">
        <f t="shared" si="32"/>
        <v>0</v>
      </c>
      <c r="Y106" s="57">
        <f t="shared" si="32"/>
        <v>342470</v>
      </c>
      <c r="Z106" s="57"/>
      <c r="AA106" s="57">
        <f t="shared" si="32"/>
        <v>342470</v>
      </c>
      <c r="AB106" s="57"/>
      <c r="AC106" s="57">
        <f>AC104+AC105</f>
        <v>342470</v>
      </c>
    </row>
    <row r="107" spans="1:29" ht="15.75">
      <c r="A107" s="59"/>
      <c r="B107" s="158"/>
      <c r="C107" s="158"/>
      <c r="D107" s="158"/>
      <c r="E107" s="94"/>
      <c r="F107" s="94"/>
      <c r="G107" s="63"/>
      <c r="H107" s="106"/>
      <c r="I107" s="64"/>
      <c r="J107" s="105"/>
      <c r="K107" s="64"/>
      <c r="L107" s="64"/>
      <c r="M107" s="70"/>
      <c r="N107" s="62"/>
      <c r="O107" s="64"/>
      <c r="P107" s="40"/>
      <c r="Q107" s="39"/>
      <c r="R107" s="40"/>
      <c r="S107" s="39"/>
      <c r="T107" s="40"/>
      <c r="U107" s="39"/>
      <c r="V107" s="40"/>
      <c r="W107" s="39"/>
      <c r="X107" s="40"/>
      <c r="Y107" s="39"/>
      <c r="Z107" s="40"/>
      <c r="AA107" s="37"/>
      <c r="AB107" s="40"/>
      <c r="AC107" s="37"/>
    </row>
    <row r="108" spans="1:29" ht="15">
      <c r="A108" s="76">
        <v>853</v>
      </c>
      <c r="B108" s="76">
        <v>85316</v>
      </c>
      <c r="C108" s="76">
        <v>3110</v>
      </c>
      <c r="D108" s="37" t="s">
        <v>80</v>
      </c>
      <c r="E108" s="87">
        <v>85000</v>
      </c>
      <c r="F108" s="125"/>
      <c r="G108" s="41">
        <f>E108+F108</f>
        <v>85000</v>
      </c>
      <c r="H108" s="125"/>
      <c r="I108" s="41">
        <f t="shared" si="24"/>
        <v>85000</v>
      </c>
      <c r="J108" s="125"/>
      <c r="K108" s="41">
        <f>I108+J108</f>
        <v>85000</v>
      </c>
      <c r="L108" s="41"/>
      <c r="M108" s="41">
        <f>K108+L108</f>
        <v>85000</v>
      </c>
      <c r="N108" s="36"/>
      <c r="O108" s="39">
        <v>21600</v>
      </c>
      <c r="P108" s="40">
        <v>11000</v>
      </c>
      <c r="Q108" s="39">
        <f>O108+P108</f>
        <v>32600</v>
      </c>
      <c r="R108" s="40"/>
      <c r="S108" s="39">
        <f>Q108+R108</f>
        <v>32600</v>
      </c>
      <c r="T108" s="40">
        <v>49600</v>
      </c>
      <c r="U108" s="39">
        <f>S108+T108</f>
        <v>82200</v>
      </c>
      <c r="V108" s="40">
        <v>-4000</v>
      </c>
      <c r="W108" s="39">
        <f>U108+V108</f>
        <v>78200</v>
      </c>
      <c r="X108" s="40"/>
      <c r="Y108" s="39">
        <f>W108+X108</f>
        <v>78200</v>
      </c>
      <c r="Z108" s="40"/>
      <c r="AA108" s="39">
        <f>Y108+Z108</f>
        <v>78200</v>
      </c>
      <c r="AB108" s="40"/>
      <c r="AC108" s="39">
        <f>AA108+AB108</f>
        <v>78200</v>
      </c>
    </row>
    <row r="109" spans="1:29" ht="15">
      <c r="A109" s="78"/>
      <c r="B109" s="78"/>
      <c r="C109" s="78"/>
      <c r="D109" s="80"/>
      <c r="E109" s="99"/>
      <c r="F109" s="36"/>
      <c r="G109" s="39"/>
      <c r="H109" s="36"/>
      <c r="I109" s="39"/>
      <c r="J109" s="36"/>
      <c r="K109" s="39"/>
      <c r="L109" s="39"/>
      <c r="M109" s="39"/>
      <c r="N109" s="36"/>
      <c r="O109" s="50"/>
      <c r="P109" s="40"/>
      <c r="Q109" s="39"/>
      <c r="R109" s="40"/>
      <c r="S109" s="39"/>
      <c r="T109" s="40"/>
      <c r="U109" s="39"/>
      <c r="V109" s="40"/>
      <c r="W109" s="39"/>
      <c r="X109" s="40"/>
      <c r="Y109" s="39"/>
      <c r="Z109" s="40"/>
      <c r="AA109" s="37"/>
      <c r="AB109" s="40"/>
      <c r="AC109" s="37"/>
    </row>
    <row r="110" spans="1:29" ht="15.75">
      <c r="A110" s="66"/>
      <c r="B110" s="67"/>
      <c r="C110" s="67"/>
      <c r="D110" s="68"/>
      <c r="E110" s="57">
        <v>85000</v>
      </c>
      <c r="F110" s="55"/>
      <c r="G110" s="56">
        <f>E110+F110</f>
        <v>85000</v>
      </c>
      <c r="H110" s="55"/>
      <c r="I110" s="57">
        <f>I108</f>
        <v>85000</v>
      </c>
      <c r="J110" s="56"/>
      <c r="K110" s="57">
        <f>K108</f>
        <v>85000</v>
      </c>
      <c r="L110" s="57"/>
      <c r="M110" s="57">
        <f>M108</f>
        <v>85000</v>
      </c>
      <c r="N110" s="55"/>
      <c r="O110" s="54">
        <f>O108</f>
        <v>21600</v>
      </c>
      <c r="P110" s="56">
        <f>P108</f>
        <v>11000</v>
      </c>
      <c r="Q110" s="57">
        <f>Q108</f>
        <v>32600</v>
      </c>
      <c r="R110" s="56"/>
      <c r="S110" s="57">
        <f>S108</f>
        <v>32600</v>
      </c>
      <c r="T110" s="56">
        <v>49600</v>
      </c>
      <c r="U110" s="57">
        <f>U108</f>
        <v>82200</v>
      </c>
      <c r="V110" s="57">
        <f>V108</f>
        <v>-4000</v>
      </c>
      <c r="W110" s="57">
        <f>W108</f>
        <v>78200</v>
      </c>
      <c r="X110" s="57"/>
      <c r="Y110" s="57">
        <f>Y108</f>
        <v>78200</v>
      </c>
      <c r="Z110" s="57"/>
      <c r="AA110" s="57">
        <f>AA108</f>
        <v>78200</v>
      </c>
      <c r="AB110" s="57"/>
      <c r="AC110" s="57">
        <f>AC108</f>
        <v>78200</v>
      </c>
    </row>
    <row r="111" spans="1:29" ht="15">
      <c r="A111" s="76">
        <v>853</v>
      </c>
      <c r="B111" s="76">
        <v>85318</v>
      </c>
      <c r="C111" s="76">
        <v>4010</v>
      </c>
      <c r="D111" s="37" t="s">
        <v>42</v>
      </c>
      <c r="E111" s="39">
        <v>80000</v>
      </c>
      <c r="F111" s="36"/>
      <c r="G111" s="39">
        <f>E111+F111</f>
        <v>80000</v>
      </c>
      <c r="H111" s="36"/>
      <c r="I111" s="39">
        <f t="shared" si="24"/>
        <v>80000</v>
      </c>
      <c r="J111" s="40">
        <v>3000</v>
      </c>
      <c r="K111" s="39">
        <f aca="true" t="shared" si="33" ref="K111:M122">I111+J111</f>
        <v>83000</v>
      </c>
      <c r="L111" s="39"/>
      <c r="M111" s="39">
        <f t="shared" si="33"/>
        <v>83000</v>
      </c>
      <c r="N111" s="36"/>
      <c r="O111" s="39">
        <v>83000</v>
      </c>
      <c r="P111" s="40">
        <v>-6000</v>
      </c>
      <c r="Q111" s="39">
        <f>O111+P111</f>
        <v>77000</v>
      </c>
      <c r="R111" s="40"/>
      <c r="S111" s="39">
        <f>Q111+R111</f>
        <v>77000</v>
      </c>
      <c r="T111" s="40"/>
      <c r="U111" s="39">
        <f>S111+T111</f>
        <v>77000</v>
      </c>
      <c r="V111" s="40">
        <v>5000</v>
      </c>
      <c r="W111" s="39">
        <f>U111+V111</f>
        <v>82000</v>
      </c>
      <c r="X111" s="40"/>
      <c r="Y111" s="39">
        <f>W111+X111</f>
        <v>82000</v>
      </c>
      <c r="Z111" s="40"/>
      <c r="AA111" s="39">
        <f>Y111+Z111</f>
        <v>82000</v>
      </c>
      <c r="AB111" s="40"/>
      <c r="AC111" s="39">
        <f>AA111+AB111</f>
        <v>82000</v>
      </c>
    </row>
    <row r="112" spans="1:29" ht="15">
      <c r="A112" s="76"/>
      <c r="B112" s="76"/>
      <c r="C112" s="76">
        <v>4110</v>
      </c>
      <c r="D112" s="37" t="s">
        <v>44</v>
      </c>
      <c r="E112" s="39">
        <v>12000</v>
      </c>
      <c r="F112" s="36"/>
      <c r="G112" s="39">
        <f>E112+F112</f>
        <v>12000</v>
      </c>
      <c r="H112" s="36"/>
      <c r="I112" s="39">
        <f t="shared" si="24"/>
        <v>12000</v>
      </c>
      <c r="J112" s="36"/>
      <c r="K112" s="39">
        <f t="shared" si="33"/>
        <v>12000</v>
      </c>
      <c r="L112" s="39"/>
      <c r="M112" s="39">
        <f t="shared" si="33"/>
        <v>12000</v>
      </c>
      <c r="N112" s="36"/>
      <c r="O112" s="39">
        <v>12000</v>
      </c>
      <c r="P112" s="40">
        <v>-1000</v>
      </c>
      <c r="Q112" s="39">
        <f>O112+P112</f>
        <v>11000</v>
      </c>
      <c r="R112" s="40"/>
      <c r="S112" s="39">
        <f>Q112+R112</f>
        <v>11000</v>
      </c>
      <c r="T112" s="40"/>
      <c r="U112" s="39">
        <f>S112+T112</f>
        <v>11000</v>
      </c>
      <c r="V112" s="40"/>
      <c r="W112" s="39">
        <f>U112+V112</f>
        <v>11000</v>
      </c>
      <c r="X112" s="40"/>
      <c r="Y112" s="39">
        <f>W112+X112</f>
        <v>11000</v>
      </c>
      <c r="Z112" s="40"/>
      <c r="AA112" s="39">
        <f>Y112+Z112</f>
        <v>11000</v>
      </c>
      <c r="AB112" s="40"/>
      <c r="AC112" s="39">
        <f>AA112+AB112</f>
        <v>11000</v>
      </c>
    </row>
    <row r="113" spans="1:29" ht="15">
      <c r="A113" s="76"/>
      <c r="B113" s="76"/>
      <c r="C113" s="76">
        <v>4120</v>
      </c>
      <c r="D113" s="37" t="s">
        <v>45</v>
      </c>
      <c r="E113" s="39">
        <v>2000</v>
      </c>
      <c r="F113" s="36"/>
      <c r="G113" s="39">
        <f>E113+F113</f>
        <v>2000</v>
      </c>
      <c r="H113" s="36"/>
      <c r="I113" s="39">
        <f t="shared" si="24"/>
        <v>2000</v>
      </c>
      <c r="J113" s="36"/>
      <c r="K113" s="39">
        <f t="shared" si="33"/>
        <v>2000</v>
      </c>
      <c r="L113" s="39"/>
      <c r="M113" s="39">
        <f t="shared" si="33"/>
        <v>2000</v>
      </c>
      <c r="N113" s="36"/>
      <c r="O113" s="39">
        <v>2000</v>
      </c>
      <c r="P113" s="40"/>
      <c r="Q113" s="39">
        <f>O113+P113</f>
        <v>2000</v>
      </c>
      <c r="R113" s="40"/>
      <c r="S113" s="39">
        <f>Q113+R113</f>
        <v>2000</v>
      </c>
      <c r="T113" s="40"/>
      <c r="U113" s="39">
        <f>S113+T113</f>
        <v>2000</v>
      </c>
      <c r="V113" s="40"/>
      <c r="W113" s="39">
        <f>U113+V113</f>
        <v>2000</v>
      </c>
      <c r="X113" s="40"/>
      <c r="Y113" s="39">
        <f>W113+X113</f>
        <v>2000</v>
      </c>
      <c r="Z113" s="40"/>
      <c r="AA113" s="39">
        <f>Y113+Z113</f>
        <v>2000</v>
      </c>
      <c r="AB113" s="40"/>
      <c r="AC113" s="39">
        <f>AA113+AB113</f>
        <v>2000</v>
      </c>
    </row>
    <row r="114" spans="1:29" ht="15.75">
      <c r="A114" s="91"/>
      <c r="B114" s="92"/>
      <c r="C114" s="92"/>
      <c r="D114" s="159"/>
      <c r="E114" s="70">
        <f>SUM(E111:E113)</f>
        <v>94000</v>
      </c>
      <c r="F114" s="69"/>
      <c r="G114" s="70">
        <f>E114+F114</f>
        <v>94000</v>
      </c>
      <c r="H114" s="69"/>
      <c r="I114" s="64">
        <f>SUM(I111:I113)</f>
        <v>94000</v>
      </c>
      <c r="J114" s="70">
        <f>SUM(J111:J113)</f>
        <v>3000</v>
      </c>
      <c r="K114" s="64">
        <f>SUM(K111:K113)</f>
        <v>97000</v>
      </c>
      <c r="L114" s="64"/>
      <c r="M114" s="64">
        <f>SUM(M111:M113)</f>
        <v>97000</v>
      </c>
      <c r="N114" s="69"/>
      <c r="O114" s="64">
        <f>SUM(O111:O113)</f>
        <v>97000</v>
      </c>
      <c r="P114" s="70">
        <f>SUM(P111:P113)</f>
        <v>-7000</v>
      </c>
      <c r="Q114" s="64">
        <f>SUM(Q111:Q113)</f>
        <v>90000</v>
      </c>
      <c r="R114" s="70"/>
      <c r="S114" s="64">
        <f>SUM(S111:S113)</f>
        <v>90000</v>
      </c>
      <c r="T114" s="70"/>
      <c r="U114" s="64">
        <f>SUM(U111:U113)</f>
        <v>90000</v>
      </c>
      <c r="V114" s="64">
        <f>SUM(V111:V113)</f>
        <v>5000</v>
      </c>
      <c r="W114" s="64">
        <f>SUM(W111:W113)</f>
        <v>95000</v>
      </c>
      <c r="X114" s="64"/>
      <c r="Y114" s="64">
        <f>SUM(Y111:Y113)</f>
        <v>95000</v>
      </c>
      <c r="Z114" s="57"/>
      <c r="AA114" s="57">
        <f>SUM(AA111:AA113)</f>
        <v>95000</v>
      </c>
      <c r="AB114" s="57"/>
      <c r="AC114" s="57">
        <f>SUM(AC111:AC113)</f>
        <v>95000</v>
      </c>
    </row>
    <row r="115" spans="1:29" ht="15">
      <c r="A115" s="71">
        <v>853</v>
      </c>
      <c r="B115" s="71">
        <v>85321</v>
      </c>
      <c r="C115" s="71"/>
      <c r="D115" s="73"/>
      <c r="E115" s="41"/>
      <c r="F115" s="123"/>
      <c r="G115" s="41"/>
      <c r="H115" s="125"/>
      <c r="I115" s="41"/>
      <c r="J115" s="125"/>
      <c r="K115" s="41"/>
      <c r="L115" s="41"/>
      <c r="M115" s="41"/>
      <c r="N115" s="125"/>
      <c r="O115" s="41"/>
      <c r="P115" s="123"/>
      <c r="Q115" s="41"/>
      <c r="R115" s="123"/>
      <c r="S115" s="41"/>
      <c r="T115" s="123"/>
      <c r="U115" s="41"/>
      <c r="V115" s="123"/>
      <c r="W115" s="41"/>
      <c r="X115" s="123"/>
      <c r="Y115" s="41"/>
      <c r="Z115" s="40"/>
      <c r="AA115" s="37"/>
      <c r="AB115" s="40"/>
      <c r="AC115" s="37"/>
    </row>
    <row r="116" spans="1:29" ht="15" hidden="1">
      <c r="A116" s="76"/>
      <c r="B116" s="36"/>
      <c r="C116" s="76">
        <v>3110</v>
      </c>
      <c r="D116" s="37" t="s">
        <v>80</v>
      </c>
      <c r="E116" s="39">
        <v>33000</v>
      </c>
      <c r="F116" s="40">
        <v>-33000</v>
      </c>
      <c r="G116" s="39">
        <f>E115:E116+F116</f>
        <v>0</v>
      </c>
      <c r="H116" s="36"/>
      <c r="I116" s="39">
        <f t="shared" si="24"/>
        <v>0</v>
      </c>
      <c r="J116" s="36"/>
      <c r="K116" s="39">
        <f t="shared" si="33"/>
        <v>0</v>
      </c>
      <c r="L116" s="39"/>
      <c r="M116" s="39">
        <f t="shared" si="33"/>
        <v>0</v>
      </c>
      <c r="N116" s="36"/>
      <c r="O116" s="39"/>
      <c r="P116" s="40"/>
      <c r="Q116" s="39"/>
      <c r="R116" s="40"/>
      <c r="S116" s="39"/>
      <c r="T116" s="40"/>
      <c r="U116" s="39"/>
      <c r="V116" s="40"/>
      <c r="W116" s="39"/>
      <c r="X116" s="40"/>
      <c r="Y116" s="39"/>
      <c r="Z116" s="40"/>
      <c r="AA116" s="37"/>
      <c r="AB116" s="40"/>
      <c r="AC116" s="37"/>
    </row>
    <row r="117" spans="1:29" ht="15">
      <c r="A117" s="76"/>
      <c r="B117" s="76"/>
      <c r="C117" s="76">
        <v>4010</v>
      </c>
      <c r="D117" s="37" t="s">
        <v>42</v>
      </c>
      <c r="E117" s="39">
        <v>0</v>
      </c>
      <c r="F117" s="40">
        <v>23000</v>
      </c>
      <c r="G117" s="39">
        <f aca="true" t="shared" si="34" ref="G117:G122">E116:E117+F117</f>
        <v>23000</v>
      </c>
      <c r="H117" s="36"/>
      <c r="I117" s="39">
        <f t="shared" si="24"/>
        <v>23000</v>
      </c>
      <c r="J117" s="40">
        <v>7700</v>
      </c>
      <c r="K117" s="39">
        <f t="shared" si="33"/>
        <v>30700</v>
      </c>
      <c r="L117" s="39"/>
      <c r="M117" s="39">
        <f t="shared" si="33"/>
        <v>30700</v>
      </c>
      <c r="N117" s="36"/>
      <c r="O117" s="39">
        <v>32000</v>
      </c>
      <c r="P117" s="40">
        <v>-3000</v>
      </c>
      <c r="Q117" s="39">
        <f aca="true" t="shared" si="35" ref="Q117:Q122">O117+P117</f>
        <v>29000</v>
      </c>
      <c r="R117" s="40"/>
      <c r="S117" s="39">
        <f aca="true" t="shared" si="36" ref="S117:S122">Q117+R117</f>
        <v>29000</v>
      </c>
      <c r="T117" s="40"/>
      <c r="U117" s="39">
        <f aca="true" t="shared" si="37" ref="U117:W122">S117+T117</f>
        <v>29000</v>
      </c>
      <c r="V117" s="40"/>
      <c r="W117" s="39">
        <f t="shared" si="37"/>
        <v>29000</v>
      </c>
      <c r="X117" s="40"/>
      <c r="Y117" s="39">
        <f aca="true" t="shared" si="38" ref="Y117:Y122">W117+X117</f>
        <v>29000</v>
      </c>
      <c r="Z117" s="40"/>
      <c r="AA117" s="39">
        <f aca="true" t="shared" si="39" ref="AA117:AA122">Y117+Z117</f>
        <v>29000</v>
      </c>
      <c r="AB117" s="40"/>
      <c r="AC117" s="39">
        <f aca="true" t="shared" si="40" ref="AC117:AC122">AA117+AB117</f>
        <v>29000</v>
      </c>
    </row>
    <row r="118" spans="1:29" ht="15">
      <c r="A118" s="76"/>
      <c r="B118" s="76"/>
      <c r="C118" s="76">
        <v>4110</v>
      </c>
      <c r="D118" s="37" t="s">
        <v>44</v>
      </c>
      <c r="E118" s="39">
        <v>0</v>
      </c>
      <c r="F118" s="40">
        <v>4100</v>
      </c>
      <c r="G118" s="39">
        <f t="shared" si="34"/>
        <v>4100</v>
      </c>
      <c r="H118" s="36"/>
      <c r="I118" s="39">
        <f t="shared" si="24"/>
        <v>4100</v>
      </c>
      <c r="J118" s="40">
        <v>1430</v>
      </c>
      <c r="K118" s="39">
        <f t="shared" si="33"/>
        <v>5530</v>
      </c>
      <c r="L118" s="39"/>
      <c r="M118" s="39">
        <f t="shared" si="33"/>
        <v>5530</v>
      </c>
      <c r="N118" s="36"/>
      <c r="O118" s="39">
        <v>6000</v>
      </c>
      <c r="P118" s="40"/>
      <c r="Q118" s="39">
        <f t="shared" si="35"/>
        <v>6000</v>
      </c>
      <c r="R118" s="40"/>
      <c r="S118" s="39">
        <f t="shared" si="36"/>
        <v>6000</v>
      </c>
      <c r="T118" s="40"/>
      <c r="U118" s="39">
        <f t="shared" si="37"/>
        <v>6000</v>
      </c>
      <c r="V118" s="40"/>
      <c r="W118" s="39">
        <f t="shared" si="37"/>
        <v>6000</v>
      </c>
      <c r="X118" s="40"/>
      <c r="Y118" s="39">
        <f t="shared" si="38"/>
        <v>6000</v>
      </c>
      <c r="Z118" s="40"/>
      <c r="AA118" s="39">
        <f t="shared" si="39"/>
        <v>6000</v>
      </c>
      <c r="AB118" s="40"/>
      <c r="AC118" s="39">
        <f t="shared" si="40"/>
        <v>6000</v>
      </c>
    </row>
    <row r="119" spans="1:29" ht="15">
      <c r="A119" s="76"/>
      <c r="B119" s="76"/>
      <c r="C119" s="76">
        <v>4120</v>
      </c>
      <c r="D119" s="37" t="s">
        <v>45</v>
      </c>
      <c r="E119" s="39">
        <v>0</v>
      </c>
      <c r="F119" s="36">
        <v>600</v>
      </c>
      <c r="G119" s="39">
        <f t="shared" si="34"/>
        <v>600</v>
      </c>
      <c r="H119" s="36"/>
      <c r="I119" s="39">
        <f t="shared" si="24"/>
        <v>600</v>
      </c>
      <c r="J119" s="36">
        <v>196</v>
      </c>
      <c r="K119" s="39">
        <f t="shared" si="33"/>
        <v>796</v>
      </c>
      <c r="L119" s="39"/>
      <c r="M119" s="39">
        <f t="shared" si="33"/>
        <v>796</v>
      </c>
      <c r="N119" s="36"/>
      <c r="O119" s="39">
        <v>600</v>
      </c>
      <c r="P119" s="40"/>
      <c r="Q119" s="39">
        <f t="shared" si="35"/>
        <v>600</v>
      </c>
      <c r="R119" s="40"/>
      <c r="S119" s="39">
        <f t="shared" si="36"/>
        <v>600</v>
      </c>
      <c r="T119" s="40"/>
      <c r="U119" s="39">
        <f t="shared" si="37"/>
        <v>600</v>
      </c>
      <c r="V119" s="40"/>
      <c r="W119" s="39">
        <f t="shared" si="37"/>
        <v>600</v>
      </c>
      <c r="X119" s="40"/>
      <c r="Y119" s="39">
        <f t="shared" si="38"/>
        <v>600</v>
      </c>
      <c r="Z119" s="40"/>
      <c r="AA119" s="39">
        <f t="shared" si="39"/>
        <v>600</v>
      </c>
      <c r="AB119" s="40"/>
      <c r="AC119" s="39">
        <f t="shared" si="40"/>
        <v>600</v>
      </c>
    </row>
    <row r="120" spans="1:29" ht="15">
      <c r="A120" s="76"/>
      <c r="B120" s="76"/>
      <c r="C120" s="76">
        <v>4210</v>
      </c>
      <c r="D120" s="37" t="s">
        <v>46</v>
      </c>
      <c r="E120" s="39">
        <v>0</v>
      </c>
      <c r="F120" s="40">
        <v>2000</v>
      </c>
      <c r="G120" s="39">
        <f t="shared" si="34"/>
        <v>2000</v>
      </c>
      <c r="H120" s="36"/>
      <c r="I120" s="39">
        <f t="shared" si="24"/>
        <v>2000</v>
      </c>
      <c r="J120" s="40">
        <v>2374</v>
      </c>
      <c r="K120" s="39">
        <f t="shared" si="33"/>
        <v>4374</v>
      </c>
      <c r="L120" s="39"/>
      <c r="M120" s="39">
        <f t="shared" si="33"/>
        <v>4374</v>
      </c>
      <c r="N120" s="36"/>
      <c r="O120" s="39">
        <v>3650</v>
      </c>
      <c r="P120" s="40"/>
      <c r="Q120" s="39">
        <f t="shared" si="35"/>
        <v>3650</v>
      </c>
      <c r="R120" s="40"/>
      <c r="S120" s="39">
        <f t="shared" si="36"/>
        <v>3650</v>
      </c>
      <c r="T120" s="40">
        <v>11200</v>
      </c>
      <c r="U120" s="39">
        <f t="shared" si="37"/>
        <v>14850</v>
      </c>
      <c r="V120" s="40">
        <v>5000</v>
      </c>
      <c r="W120" s="39">
        <f t="shared" si="37"/>
        <v>19850</v>
      </c>
      <c r="X120" s="40"/>
      <c r="Y120" s="39">
        <f t="shared" si="38"/>
        <v>19850</v>
      </c>
      <c r="Z120" s="40"/>
      <c r="AA120" s="39">
        <f t="shared" si="39"/>
        <v>19850</v>
      </c>
      <c r="AB120" s="40"/>
      <c r="AC120" s="39">
        <f t="shared" si="40"/>
        <v>19850</v>
      </c>
    </row>
    <row r="121" spans="1:29" ht="15">
      <c r="A121" s="76"/>
      <c r="B121" s="76"/>
      <c r="C121" s="76">
        <v>4300</v>
      </c>
      <c r="D121" s="37" t="s">
        <v>39</v>
      </c>
      <c r="E121" s="39">
        <v>0</v>
      </c>
      <c r="F121" s="40">
        <v>1000</v>
      </c>
      <c r="G121" s="39">
        <f t="shared" si="34"/>
        <v>1000</v>
      </c>
      <c r="H121" s="36"/>
      <c r="I121" s="39">
        <f t="shared" si="24"/>
        <v>1000</v>
      </c>
      <c r="J121" s="40">
        <v>3000</v>
      </c>
      <c r="K121" s="39">
        <f t="shared" si="33"/>
        <v>4000</v>
      </c>
      <c r="L121" s="39"/>
      <c r="M121" s="39">
        <f t="shared" si="33"/>
        <v>4000</v>
      </c>
      <c r="N121" s="36"/>
      <c r="O121" s="39">
        <v>3000</v>
      </c>
      <c r="P121" s="40"/>
      <c r="Q121" s="39">
        <f t="shared" si="35"/>
        <v>3000</v>
      </c>
      <c r="R121" s="40"/>
      <c r="S121" s="39">
        <f t="shared" si="36"/>
        <v>3000</v>
      </c>
      <c r="T121" s="40">
        <v>10000</v>
      </c>
      <c r="U121" s="39">
        <f t="shared" si="37"/>
        <v>13000</v>
      </c>
      <c r="V121" s="40"/>
      <c r="W121" s="39">
        <f t="shared" si="37"/>
        <v>13000</v>
      </c>
      <c r="X121" s="40"/>
      <c r="Y121" s="39">
        <f t="shared" si="38"/>
        <v>13000</v>
      </c>
      <c r="Z121" s="40"/>
      <c r="AA121" s="39">
        <f t="shared" si="39"/>
        <v>13000</v>
      </c>
      <c r="AB121" s="40">
        <v>7000</v>
      </c>
      <c r="AC121" s="39">
        <f t="shared" si="40"/>
        <v>20000</v>
      </c>
    </row>
    <row r="122" spans="1:29" ht="15">
      <c r="A122" s="76"/>
      <c r="B122" s="76"/>
      <c r="C122" s="76">
        <v>4410</v>
      </c>
      <c r="D122" s="37" t="s">
        <v>48</v>
      </c>
      <c r="E122" s="39">
        <v>0</v>
      </c>
      <c r="F122" s="40">
        <v>500</v>
      </c>
      <c r="G122" s="39">
        <f t="shared" si="34"/>
        <v>500</v>
      </c>
      <c r="H122" s="36"/>
      <c r="I122" s="39">
        <f t="shared" si="24"/>
        <v>500</v>
      </c>
      <c r="J122" s="36"/>
      <c r="K122" s="39">
        <f t="shared" si="33"/>
        <v>500</v>
      </c>
      <c r="L122" s="39"/>
      <c r="M122" s="39">
        <f t="shared" si="33"/>
        <v>500</v>
      </c>
      <c r="N122" s="36"/>
      <c r="O122" s="39">
        <v>400</v>
      </c>
      <c r="P122" s="40">
        <v>-250</v>
      </c>
      <c r="Q122" s="39">
        <f t="shared" si="35"/>
        <v>150</v>
      </c>
      <c r="R122" s="40"/>
      <c r="S122" s="39">
        <f t="shared" si="36"/>
        <v>150</v>
      </c>
      <c r="T122" s="40"/>
      <c r="U122" s="39">
        <f t="shared" si="37"/>
        <v>150</v>
      </c>
      <c r="V122" s="40"/>
      <c r="W122" s="39">
        <f t="shared" si="37"/>
        <v>150</v>
      </c>
      <c r="X122" s="40"/>
      <c r="Y122" s="39">
        <f t="shared" si="38"/>
        <v>150</v>
      </c>
      <c r="Z122" s="40"/>
      <c r="AA122" s="39">
        <f t="shared" si="39"/>
        <v>150</v>
      </c>
      <c r="AB122" s="40"/>
      <c r="AC122" s="39">
        <f t="shared" si="40"/>
        <v>150</v>
      </c>
    </row>
    <row r="123" spans="1:29" ht="15.75">
      <c r="A123" s="89"/>
      <c r="B123" s="84"/>
      <c r="C123" s="84"/>
      <c r="D123" s="85"/>
      <c r="E123" s="56">
        <v>33000</v>
      </c>
      <c r="F123" s="57">
        <f>SUM(F115:F122)</f>
        <v>-1800</v>
      </c>
      <c r="G123" s="56">
        <f aca="true" t="shared" si="41" ref="G123:G142">E123+F123</f>
        <v>31200</v>
      </c>
      <c r="H123" s="55"/>
      <c r="I123" s="57">
        <f>SUM(I115:I122)</f>
        <v>31200</v>
      </c>
      <c r="J123" s="56">
        <f>SUM(J115:J122)</f>
        <v>14700</v>
      </c>
      <c r="K123" s="57">
        <f>SUM(K115:K122)</f>
        <v>45900</v>
      </c>
      <c r="L123" s="57"/>
      <c r="M123" s="57">
        <f>SUM(M115:M122)</f>
        <v>45900</v>
      </c>
      <c r="N123" s="55"/>
      <c r="O123" s="57">
        <f>SUM(O115:O122)</f>
        <v>45650</v>
      </c>
      <c r="P123" s="56">
        <f>SUM(P115:P122)</f>
        <v>-3250</v>
      </c>
      <c r="Q123" s="57">
        <f>SUM(Q115:Q122)</f>
        <v>42400</v>
      </c>
      <c r="R123" s="56"/>
      <c r="S123" s="57">
        <f aca="true" t="shared" si="42" ref="S123:Y123">SUM(S115:S122)</f>
        <v>42400</v>
      </c>
      <c r="T123" s="56">
        <f t="shared" si="42"/>
        <v>21200</v>
      </c>
      <c r="U123" s="57">
        <f t="shared" si="42"/>
        <v>63600</v>
      </c>
      <c r="V123" s="57">
        <f t="shared" si="42"/>
        <v>5000</v>
      </c>
      <c r="W123" s="57">
        <f t="shared" si="42"/>
        <v>68600</v>
      </c>
      <c r="X123" s="57"/>
      <c r="Y123" s="57">
        <f t="shared" si="42"/>
        <v>68600</v>
      </c>
      <c r="Z123" s="57"/>
      <c r="AA123" s="57">
        <f>SUM(AA115:AA122)</f>
        <v>68600</v>
      </c>
      <c r="AB123" s="57">
        <f>SUM(AB115:AB122)</f>
        <v>7000</v>
      </c>
      <c r="AC123" s="57">
        <f>SUM(AC115:AC122)</f>
        <v>75600</v>
      </c>
    </row>
    <row r="124" spans="1:29" ht="15">
      <c r="A124" s="73"/>
      <c r="B124" s="73"/>
      <c r="C124" s="104"/>
      <c r="D124" s="160"/>
      <c r="E124" s="123"/>
      <c r="F124" s="123"/>
      <c r="G124" s="75"/>
      <c r="H124" s="74"/>
      <c r="I124" s="41"/>
      <c r="J124" s="123"/>
      <c r="K124" s="41"/>
      <c r="L124" s="41"/>
      <c r="M124" s="41"/>
      <c r="N124" s="125"/>
      <c r="O124" s="41"/>
      <c r="P124" s="123"/>
      <c r="Q124" s="41"/>
      <c r="R124" s="123"/>
      <c r="S124" s="41"/>
      <c r="T124" s="123"/>
      <c r="U124" s="41"/>
      <c r="V124" s="123"/>
      <c r="W124" s="41"/>
      <c r="X124" s="123"/>
      <c r="Y124" s="41"/>
      <c r="Z124" s="123"/>
      <c r="AA124" s="73"/>
      <c r="AB124" s="123"/>
      <c r="AC124" s="73"/>
    </row>
    <row r="125" spans="1:29" ht="15">
      <c r="A125" s="76">
        <v>853</v>
      </c>
      <c r="B125" s="76">
        <v>85331</v>
      </c>
      <c r="C125" s="108">
        <v>3110</v>
      </c>
      <c r="D125" s="93" t="s">
        <v>80</v>
      </c>
      <c r="E125" s="40"/>
      <c r="F125" s="40"/>
      <c r="G125" s="75"/>
      <c r="H125" s="74"/>
      <c r="I125" s="41"/>
      <c r="J125" s="40"/>
      <c r="K125" s="39"/>
      <c r="L125" s="39"/>
      <c r="M125" s="39"/>
      <c r="N125" s="36"/>
      <c r="O125" s="39">
        <v>0</v>
      </c>
      <c r="P125" s="40">
        <v>30000</v>
      </c>
      <c r="Q125" s="39">
        <f>O125+P125</f>
        <v>30000</v>
      </c>
      <c r="R125" s="40"/>
      <c r="S125" s="39">
        <f>Q125+R125</f>
        <v>30000</v>
      </c>
      <c r="T125" s="40"/>
      <c r="U125" s="39">
        <f>S125+T125</f>
        <v>30000</v>
      </c>
      <c r="V125" s="40"/>
      <c r="W125" s="39">
        <f>U125+V125</f>
        <v>30000</v>
      </c>
      <c r="X125" s="40"/>
      <c r="Y125" s="39">
        <f>W125+X125</f>
        <v>30000</v>
      </c>
      <c r="Z125" s="40">
        <v>-9750</v>
      </c>
      <c r="AA125" s="39">
        <f>Y125+Z125</f>
        <v>20250</v>
      </c>
      <c r="AB125" s="40"/>
      <c r="AC125" s="39">
        <f>AA125+AB125</f>
        <v>20250</v>
      </c>
    </row>
    <row r="126" spans="1:29" ht="15">
      <c r="A126" s="161"/>
      <c r="B126" s="161"/>
      <c r="C126" s="161"/>
      <c r="D126" s="93"/>
      <c r="E126" s="40"/>
      <c r="F126" s="40"/>
      <c r="G126" s="75"/>
      <c r="H126" s="74"/>
      <c r="I126" s="41"/>
      <c r="J126" s="40"/>
      <c r="K126" s="39"/>
      <c r="L126" s="39"/>
      <c r="M126" s="39"/>
      <c r="N126" s="36"/>
      <c r="O126" s="39"/>
      <c r="P126" s="40"/>
      <c r="Q126" s="39"/>
      <c r="R126" s="40"/>
      <c r="S126" s="39"/>
      <c r="T126" s="40"/>
      <c r="U126" s="39"/>
      <c r="V126" s="40"/>
      <c r="W126" s="39"/>
      <c r="X126" s="40"/>
      <c r="Y126" s="39"/>
      <c r="Z126" s="40"/>
      <c r="AA126" s="37"/>
      <c r="AB126" s="40"/>
      <c r="AC126" s="37"/>
    </row>
    <row r="127" spans="1:29" ht="15.75">
      <c r="A127" s="162"/>
      <c r="B127" s="163"/>
      <c r="C127" s="163"/>
      <c r="D127" s="164"/>
      <c r="E127" s="114"/>
      <c r="F127" s="114"/>
      <c r="G127" s="56"/>
      <c r="H127" s="55"/>
      <c r="I127" s="57"/>
      <c r="J127" s="114"/>
      <c r="K127" s="57"/>
      <c r="L127" s="57"/>
      <c r="M127" s="57"/>
      <c r="N127" s="115"/>
      <c r="O127" s="57"/>
      <c r="P127" s="114"/>
      <c r="Q127" s="57"/>
      <c r="R127" s="114"/>
      <c r="S127" s="57"/>
      <c r="T127" s="114"/>
      <c r="U127" s="57">
        <f>U125</f>
        <v>30000</v>
      </c>
      <c r="V127" s="57">
        <f>V125</f>
        <v>0</v>
      </c>
      <c r="W127" s="57">
        <f>W125</f>
        <v>30000</v>
      </c>
      <c r="X127" s="57"/>
      <c r="Y127" s="57">
        <f>Y125</f>
        <v>30000</v>
      </c>
      <c r="Z127" s="57">
        <f>Z125</f>
        <v>-9750</v>
      </c>
      <c r="AA127" s="57">
        <f>AA125</f>
        <v>20250</v>
      </c>
      <c r="AB127" s="57"/>
      <c r="AC127" s="57">
        <f>AC125</f>
        <v>20250</v>
      </c>
    </row>
    <row r="128" spans="1:29" ht="15">
      <c r="A128" s="104"/>
      <c r="B128" s="104"/>
      <c r="C128" s="104"/>
      <c r="D128" s="104"/>
      <c r="E128" s="123"/>
      <c r="F128" s="123"/>
      <c r="G128" s="75"/>
      <c r="H128" s="74"/>
      <c r="I128" s="41"/>
      <c r="J128" s="123"/>
      <c r="K128" s="41"/>
      <c r="L128" s="41"/>
      <c r="M128" s="41"/>
      <c r="N128" s="125"/>
      <c r="O128" s="41"/>
      <c r="P128" s="123"/>
      <c r="Q128" s="41"/>
      <c r="R128" s="123"/>
      <c r="S128" s="41"/>
      <c r="T128" s="123"/>
      <c r="U128" s="41"/>
      <c r="V128" s="123"/>
      <c r="W128" s="41"/>
      <c r="X128" s="123"/>
      <c r="Y128" s="41"/>
      <c r="Z128" s="123"/>
      <c r="AA128" s="73"/>
      <c r="AB128" s="123"/>
      <c r="AC128" s="73"/>
    </row>
    <row r="129" spans="1:29" ht="15">
      <c r="A129" s="76">
        <v>853</v>
      </c>
      <c r="B129" s="76">
        <v>85334</v>
      </c>
      <c r="C129" s="108">
        <v>3110</v>
      </c>
      <c r="D129" s="108" t="s">
        <v>80</v>
      </c>
      <c r="E129" s="40"/>
      <c r="F129" s="40"/>
      <c r="G129" s="75"/>
      <c r="H129" s="74"/>
      <c r="I129" s="41"/>
      <c r="J129" s="40"/>
      <c r="K129" s="39"/>
      <c r="L129" s="39"/>
      <c r="M129" s="39"/>
      <c r="N129" s="36"/>
      <c r="O129" s="39"/>
      <c r="P129" s="40"/>
      <c r="Q129" s="39"/>
      <c r="R129" s="40"/>
      <c r="S129" s="39"/>
      <c r="T129" s="40"/>
      <c r="U129" s="39">
        <v>0</v>
      </c>
      <c r="V129" s="40">
        <v>22088</v>
      </c>
      <c r="W129" s="39">
        <f>U129+V129</f>
        <v>22088</v>
      </c>
      <c r="X129" s="40">
        <v>4457</v>
      </c>
      <c r="Y129" s="39">
        <f>W129+X129</f>
        <v>26545</v>
      </c>
      <c r="Z129" s="40">
        <v>4468</v>
      </c>
      <c r="AA129" s="39">
        <f>Y129+Z129</f>
        <v>31013</v>
      </c>
      <c r="AB129" s="40"/>
      <c r="AC129" s="39">
        <f>AA129+AB129</f>
        <v>31013</v>
      </c>
    </row>
    <row r="130" spans="1:29" ht="15">
      <c r="A130" s="108"/>
      <c r="B130" s="108"/>
      <c r="C130" s="108"/>
      <c r="D130" s="108"/>
      <c r="E130" s="40"/>
      <c r="F130" s="40"/>
      <c r="G130" s="75"/>
      <c r="H130" s="74"/>
      <c r="I130" s="41"/>
      <c r="J130" s="40"/>
      <c r="K130" s="39"/>
      <c r="L130" s="39"/>
      <c r="M130" s="39"/>
      <c r="N130" s="36"/>
      <c r="O130" s="39"/>
      <c r="P130" s="40"/>
      <c r="Q130" s="39"/>
      <c r="R130" s="40"/>
      <c r="S130" s="39"/>
      <c r="T130" s="40"/>
      <c r="U130" s="39"/>
      <c r="V130" s="40"/>
      <c r="W130" s="39"/>
      <c r="X130" s="40"/>
      <c r="Y130" s="39"/>
      <c r="Z130" s="40"/>
      <c r="AA130" s="37"/>
      <c r="AB130" s="40"/>
      <c r="AC130" s="37"/>
    </row>
    <row r="131" spans="1:29" ht="15.75">
      <c r="A131" s="165"/>
      <c r="B131" s="165"/>
      <c r="C131" s="165"/>
      <c r="D131" s="165"/>
      <c r="E131" s="114"/>
      <c r="F131" s="114"/>
      <c r="G131" s="56"/>
      <c r="H131" s="55"/>
      <c r="I131" s="57"/>
      <c r="J131" s="114"/>
      <c r="K131" s="57"/>
      <c r="L131" s="57"/>
      <c r="M131" s="57"/>
      <c r="N131" s="115"/>
      <c r="O131" s="57">
        <f>O125</f>
        <v>0</v>
      </c>
      <c r="P131" s="57">
        <f>P125</f>
        <v>30000</v>
      </c>
      <c r="Q131" s="57">
        <f>Q125</f>
        <v>30000</v>
      </c>
      <c r="R131" s="57"/>
      <c r="S131" s="57">
        <f>S125</f>
        <v>30000</v>
      </c>
      <c r="T131" s="57"/>
      <c r="U131" s="57">
        <f aca="true" t="shared" si="43" ref="U131:AC131">U129</f>
        <v>0</v>
      </c>
      <c r="V131" s="57">
        <f t="shared" si="43"/>
        <v>22088</v>
      </c>
      <c r="W131" s="64">
        <f t="shared" si="43"/>
        <v>22088</v>
      </c>
      <c r="X131" s="64">
        <f t="shared" si="43"/>
        <v>4457</v>
      </c>
      <c r="Y131" s="64">
        <f t="shared" si="43"/>
        <v>26545</v>
      </c>
      <c r="Z131" s="57">
        <f t="shared" si="43"/>
        <v>4468</v>
      </c>
      <c r="AA131" s="57">
        <f t="shared" si="43"/>
        <v>31013</v>
      </c>
      <c r="AB131" s="57"/>
      <c r="AC131" s="57">
        <f t="shared" si="43"/>
        <v>31013</v>
      </c>
    </row>
    <row r="132" spans="1:29" ht="19.5" customHeight="1">
      <c r="A132" s="116">
        <v>853</v>
      </c>
      <c r="B132" s="116">
        <v>85333</v>
      </c>
      <c r="C132" s="116">
        <v>4010</v>
      </c>
      <c r="D132" s="117" t="s">
        <v>42</v>
      </c>
      <c r="E132" s="166">
        <v>190000</v>
      </c>
      <c r="F132" s="119"/>
      <c r="G132" s="122">
        <f t="shared" si="41"/>
        <v>190000</v>
      </c>
      <c r="H132" s="117"/>
      <c r="I132" s="121">
        <f t="shared" si="24"/>
        <v>190000</v>
      </c>
      <c r="J132" s="119"/>
      <c r="K132" s="121">
        <f aca="true" t="shared" si="44" ref="K132:M140">I132+J132</f>
        <v>190000</v>
      </c>
      <c r="L132" s="121"/>
      <c r="M132" s="121">
        <f t="shared" si="44"/>
        <v>190000</v>
      </c>
      <c r="N132" s="118">
        <v>6800</v>
      </c>
      <c r="O132" s="121">
        <v>184600</v>
      </c>
      <c r="P132" s="118"/>
      <c r="Q132" s="121">
        <f>O132+P132</f>
        <v>184600</v>
      </c>
      <c r="R132" s="118"/>
      <c r="S132" s="121">
        <f>Q132+R132</f>
        <v>184600</v>
      </c>
      <c r="T132" s="167" t="s">
        <v>81</v>
      </c>
      <c r="U132" s="168">
        <v>186850</v>
      </c>
      <c r="V132" s="169"/>
      <c r="W132" s="168">
        <v>184600</v>
      </c>
      <c r="X132" s="167"/>
      <c r="Y132" s="168">
        <f>W132+X132</f>
        <v>184600</v>
      </c>
      <c r="Z132" s="40"/>
      <c r="AA132" s="39">
        <f>Y132+Z132</f>
        <v>184600</v>
      </c>
      <c r="AB132" s="40"/>
      <c r="AC132" s="39">
        <f>AA132+AB132</f>
        <v>184600</v>
      </c>
    </row>
    <row r="133" spans="1:29" ht="15">
      <c r="A133" s="37"/>
      <c r="B133" s="76"/>
      <c r="C133" s="76">
        <v>4040</v>
      </c>
      <c r="D133" s="37" t="s">
        <v>56</v>
      </c>
      <c r="E133" s="126">
        <v>28000</v>
      </c>
      <c r="F133" s="36"/>
      <c r="G133" s="49">
        <f t="shared" si="41"/>
        <v>28000</v>
      </c>
      <c r="H133" s="37"/>
      <c r="I133" s="39">
        <f t="shared" si="24"/>
        <v>28000</v>
      </c>
      <c r="J133" s="36"/>
      <c r="K133" s="39">
        <f t="shared" si="44"/>
        <v>28000</v>
      </c>
      <c r="L133" s="39"/>
      <c r="M133" s="39">
        <f t="shared" si="44"/>
        <v>28000</v>
      </c>
      <c r="N133" s="40">
        <v>-3714</v>
      </c>
      <c r="O133" s="39">
        <v>20000</v>
      </c>
      <c r="P133" s="40"/>
      <c r="Q133" s="39">
        <f aca="true" t="shared" si="45" ref="Q133:Q140">O133+P133</f>
        <v>20000</v>
      </c>
      <c r="R133" s="40"/>
      <c r="S133" s="39">
        <f aca="true" t="shared" si="46" ref="S133:S140">Q133+R133</f>
        <v>20000</v>
      </c>
      <c r="T133" s="39"/>
      <c r="U133" s="39">
        <f aca="true" t="shared" si="47" ref="U133:U140">S133+T133</f>
        <v>20000</v>
      </c>
      <c r="V133" s="49"/>
      <c r="W133" s="39">
        <f>U133+V133</f>
        <v>20000</v>
      </c>
      <c r="X133" s="39"/>
      <c r="Y133" s="39">
        <f aca="true" t="shared" si="48" ref="Y133:Y140">W133+X133</f>
        <v>20000</v>
      </c>
      <c r="Z133" s="40"/>
      <c r="AA133" s="39">
        <f aca="true" t="shared" si="49" ref="AA133:AA141">Y133+Z133</f>
        <v>20000</v>
      </c>
      <c r="AB133" s="40"/>
      <c r="AC133" s="39">
        <f aca="true" t="shared" si="50" ref="AC133:AC141">AA133+AB133</f>
        <v>20000</v>
      </c>
    </row>
    <row r="134" spans="1:29" ht="15">
      <c r="A134" s="37"/>
      <c r="B134" s="76"/>
      <c r="C134" s="76">
        <v>4110</v>
      </c>
      <c r="D134" s="37" t="s">
        <v>44</v>
      </c>
      <c r="E134" s="126">
        <v>35000</v>
      </c>
      <c r="F134" s="36"/>
      <c r="G134" s="49">
        <f t="shared" si="41"/>
        <v>35000</v>
      </c>
      <c r="H134" s="37"/>
      <c r="I134" s="39">
        <f t="shared" si="24"/>
        <v>35000</v>
      </c>
      <c r="J134" s="36"/>
      <c r="K134" s="39">
        <f t="shared" si="44"/>
        <v>35000</v>
      </c>
      <c r="L134" s="39"/>
      <c r="M134" s="39">
        <f t="shared" si="44"/>
        <v>35000</v>
      </c>
      <c r="N134" s="36"/>
      <c r="O134" s="39">
        <v>32000</v>
      </c>
      <c r="P134" s="40"/>
      <c r="Q134" s="39">
        <f t="shared" si="45"/>
        <v>32000</v>
      </c>
      <c r="R134" s="40"/>
      <c r="S134" s="39">
        <f t="shared" si="46"/>
        <v>32000</v>
      </c>
      <c r="T134" s="39">
        <v>2250</v>
      </c>
      <c r="U134" s="39">
        <f t="shared" si="47"/>
        <v>34250</v>
      </c>
      <c r="V134" s="49"/>
      <c r="W134" s="39">
        <f>U134+V134</f>
        <v>34250</v>
      </c>
      <c r="X134" s="39"/>
      <c r="Y134" s="39">
        <f t="shared" si="48"/>
        <v>34250</v>
      </c>
      <c r="Z134" s="40"/>
      <c r="AA134" s="39">
        <f t="shared" si="49"/>
        <v>34250</v>
      </c>
      <c r="AB134" s="40"/>
      <c r="AC134" s="39">
        <f t="shared" si="50"/>
        <v>34250</v>
      </c>
    </row>
    <row r="135" spans="1:29" ht="15">
      <c r="A135" s="37"/>
      <c r="B135" s="76"/>
      <c r="C135" s="76">
        <v>4120</v>
      </c>
      <c r="D135" s="37" t="s">
        <v>45</v>
      </c>
      <c r="E135" s="126">
        <v>5000</v>
      </c>
      <c r="F135" s="36"/>
      <c r="G135" s="49">
        <f t="shared" si="41"/>
        <v>5000</v>
      </c>
      <c r="H135" s="37"/>
      <c r="I135" s="39">
        <f t="shared" si="24"/>
        <v>5000</v>
      </c>
      <c r="J135" s="36"/>
      <c r="K135" s="39">
        <f t="shared" si="44"/>
        <v>5000</v>
      </c>
      <c r="L135" s="39"/>
      <c r="M135" s="39">
        <f t="shared" si="44"/>
        <v>5000</v>
      </c>
      <c r="N135" s="36"/>
      <c r="O135" s="39">
        <v>4400</v>
      </c>
      <c r="P135" s="40"/>
      <c r="Q135" s="39">
        <f t="shared" si="45"/>
        <v>4400</v>
      </c>
      <c r="R135" s="40"/>
      <c r="S135" s="39">
        <f t="shared" si="46"/>
        <v>4400</v>
      </c>
      <c r="T135" s="39"/>
      <c r="U135" s="39">
        <f t="shared" si="47"/>
        <v>4400</v>
      </c>
      <c r="V135" s="49"/>
      <c r="W135" s="39">
        <f>U135+V135</f>
        <v>4400</v>
      </c>
      <c r="X135" s="39"/>
      <c r="Y135" s="39">
        <f t="shared" si="48"/>
        <v>4400</v>
      </c>
      <c r="Z135" s="40"/>
      <c r="AA135" s="39">
        <f t="shared" si="49"/>
        <v>4400</v>
      </c>
      <c r="AB135" s="40"/>
      <c r="AC135" s="39">
        <f t="shared" si="50"/>
        <v>4400</v>
      </c>
    </row>
    <row r="136" spans="1:29" ht="15">
      <c r="A136" s="37"/>
      <c r="B136" s="76"/>
      <c r="C136" s="76">
        <v>4210</v>
      </c>
      <c r="D136" s="37" t="s">
        <v>46</v>
      </c>
      <c r="E136" s="88">
        <v>11000</v>
      </c>
      <c r="F136" s="135"/>
      <c r="G136" s="82">
        <f t="shared" si="41"/>
        <v>11000</v>
      </c>
      <c r="H136" s="80">
        <v>-940</v>
      </c>
      <c r="I136" s="50">
        <f t="shared" si="24"/>
        <v>10060</v>
      </c>
      <c r="J136" s="135"/>
      <c r="K136" s="50">
        <f t="shared" si="44"/>
        <v>10060</v>
      </c>
      <c r="L136" s="50"/>
      <c r="M136" s="50">
        <f t="shared" si="44"/>
        <v>10060</v>
      </c>
      <c r="N136" s="135"/>
      <c r="O136" s="50">
        <v>8400</v>
      </c>
      <c r="P136" s="124">
        <v>-2650</v>
      </c>
      <c r="Q136" s="50">
        <f t="shared" si="45"/>
        <v>5750</v>
      </c>
      <c r="R136" s="124">
        <v>-3000</v>
      </c>
      <c r="S136" s="39">
        <f t="shared" si="46"/>
        <v>2750</v>
      </c>
      <c r="T136" s="39"/>
      <c r="U136" s="39">
        <f t="shared" si="47"/>
        <v>2750</v>
      </c>
      <c r="V136" s="49"/>
      <c r="W136" s="39">
        <v>3250</v>
      </c>
      <c r="X136" s="39">
        <v>5000</v>
      </c>
      <c r="Y136" s="39">
        <f t="shared" si="48"/>
        <v>8250</v>
      </c>
      <c r="Z136" s="40"/>
      <c r="AA136" s="39">
        <f t="shared" si="49"/>
        <v>8250</v>
      </c>
      <c r="AB136" s="40"/>
      <c r="AC136" s="39">
        <f t="shared" si="50"/>
        <v>8250</v>
      </c>
    </row>
    <row r="137" spans="1:29" ht="15">
      <c r="A137" s="37"/>
      <c r="B137" s="76"/>
      <c r="C137" s="76">
        <v>4260</v>
      </c>
      <c r="D137" s="37" t="s">
        <v>47</v>
      </c>
      <c r="E137" s="126">
        <v>5000</v>
      </c>
      <c r="F137" s="36"/>
      <c r="G137" s="49">
        <f t="shared" si="41"/>
        <v>5000</v>
      </c>
      <c r="H137" s="37"/>
      <c r="I137" s="39">
        <f t="shared" si="24"/>
        <v>5000</v>
      </c>
      <c r="J137" s="36"/>
      <c r="K137" s="39">
        <f t="shared" si="44"/>
        <v>5000</v>
      </c>
      <c r="L137" s="39"/>
      <c r="M137" s="39">
        <f t="shared" si="44"/>
        <v>5000</v>
      </c>
      <c r="N137" s="36"/>
      <c r="O137" s="39">
        <v>5000</v>
      </c>
      <c r="P137" s="40"/>
      <c r="Q137" s="39">
        <f t="shared" si="45"/>
        <v>5000</v>
      </c>
      <c r="R137" s="40">
        <v>4000</v>
      </c>
      <c r="S137" s="39">
        <f t="shared" si="46"/>
        <v>9000</v>
      </c>
      <c r="T137" s="39">
        <v>2750</v>
      </c>
      <c r="U137" s="39">
        <f t="shared" si="47"/>
        <v>11750</v>
      </c>
      <c r="V137" s="49"/>
      <c r="W137" s="39">
        <v>9750</v>
      </c>
      <c r="X137" s="39">
        <v>-1300</v>
      </c>
      <c r="Y137" s="39">
        <f t="shared" si="48"/>
        <v>8450</v>
      </c>
      <c r="Z137" s="40"/>
      <c r="AA137" s="39">
        <f t="shared" si="49"/>
        <v>8450</v>
      </c>
      <c r="AB137" s="40"/>
      <c r="AC137" s="39">
        <f t="shared" si="50"/>
        <v>8450</v>
      </c>
    </row>
    <row r="138" spans="1:29" ht="15">
      <c r="A138" s="37"/>
      <c r="B138" s="76"/>
      <c r="C138" s="76">
        <v>4270</v>
      </c>
      <c r="D138" s="37" t="s">
        <v>82</v>
      </c>
      <c r="E138" s="126">
        <v>0</v>
      </c>
      <c r="F138" s="40">
        <v>5000</v>
      </c>
      <c r="G138" s="49">
        <f t="shared" si="41"/>
        <v>5000</v>
      </c>
      <c r="H138" s="37"/>
      <c r="I138" s="39">
        <f t="shared" si="24"/>
        <v>5000</v>
      </c>
      <c r="J138" s="36"/>
      <c r="K138" s="39">
        <f t="shared" si="44"/>
        <v>5000</v>
      </c>
      <c r="L138" s="39"/>
      <c r="M138" s="39">
        <f t="shared" si="44"/>
        <v>5000</v>
      </c>
      <c r="N138" s="36"/>
      <c r="O138" s="39">
        <v>5000</v>
      </c>
      <c r="P138" s="40">
        <v>-1000</v>
      </c>
      <c r="Q138" s="39">
        <f t="shared" si="45"/>
        <v>4000</v>
      </c>
      <c r="R138" s="40"/>
      <c r="S138" s="39">
        <f t="shared" si="46"/>
        <v>4000</v>
      </c>
      <c r="T138" s="39">
        <v>-3000</v>
      </c>
      <c r="U138" s="39">
        <f t="shared" si="47"/>
        <v>1000</v>
      </c>
      <c r="V138" s="49"/>
      <c r="W138" s="39">
        <v>1000</v>
      </c>
      <c r="X138" s="39">
        <v>-250</v>
      </c>
      <c r="Y138" s="39">
        <f t="shared" si="48"/>
        <v>750</v>
      </c>
      <c r="Z138" s="40"/>
      <c r="AA138" s="39">
        <f t="shared" si="49"/>
        <v>750</v>
      </c>
      <c r="AB138" s="40"/>
      <c r="AC138" s="39">
        <f t="shared" si="50"/>
        <v>750</v>
      </c>
    </row>
    <row r="139" spans="1:29" ht="15">
      <c r="A139" s="37"/>
      <c r="B139" s="76"/>
      <c r="C139" s="76">
        <v>4300</v>
      </c>
      <c r="D139" s="37" t="s">
        <v>39</v>
      </c>
      <c r="E139" s="126">
        <v>26000</v>
      </c>
      <c r="F139" s="40">
        <v>-5000</v>
      </c>
      <c r="G139" s="49">
        <f t="shared" si="41"/>
        <v>21000</v>
      </c>
      <c r="H139" s="37"/>
      <c r="I139" s="39">
        <f t="shared" si="24"/>
        <v>21000</v>
      </c>
      <c r="J139" s="36"/>
      <c r="K139" s="39">
        <f t="shared" si="44"/>
        <v>21000</v>
      </c>
      <c r="L139" s="39"/>
      <c r="M139" s="39">
        <f t="shared" si="44"/>
        <v>21000</v>
      </c>
      <c r="N139" s="40">
        <v>-3086</v>
      </c>
      <c r="O139" s="39">
        <v>15000</v>
      </c>
      <c r="P139" s="40">
        <v>-5000</v>
      </c>
      <c r="Q139" s="39">
        <f t="shared" si="45"/>
        <v>10000</v>
      </c>
      <c r="R139" s="40">
        <v>-1000</v>
      </c>
      <c r="S139" s="39">
        <f t="shared" si="46"/>
        <v>9000</v>
      </c>
      <c r="T139" s="39">
        <v>-1000</v>
      </c>
      <c r="U139" s="39">
        <f t="shared" si="47"/>
        <v>8000</v>
      </c>
      <c r="V139" s="49"/>
      <c r="W139" s="39">
        <v>10250</v>
      </c>
      <c r="X139" s="39">
        <v>21800</v>
      </c>
      <c r="Y139" s="39">
        <f t="shared" si="48"/>
        <v>32050</v>
      </c>
      <c r="Z139" s="40"/>
      <c r="AA139" s="39">
        <f t="shared" si="49"/>
        <v>32050</v>
      </c>
      <c r="AB139" s="40"/>
      <c r="AC139" s="39">
        <f t="shared" si="50"/>
        <v>32050</v>
      </c>
    </row>
    <row r="140" spans="1:29" ht="15">
      <c r="A140" s="37"/>
      <c r="B140" s="76"/>
      <c r="C140" s="76">
        <v>4410</v>
      </c>
      <c r="D140" s="37" t="s">
        <v>48</v>
      </c>
      <c r="E140" s="126">
        <v>1000</v>
      </c>
      <c r="F140" s="36"/>
      <c r="G140" s="49">
        <f t="shared" si="41"/>
        <v>1000</v>
      </c>
      <c r="H140" s="37"/>
      <c r="I140" s="39">
        <f t="shared" si="24"/>
        <v>1000</v>
      </c>
      <c r="J140" s="36"/>
      <c r="K140" s="39">
        <f t="shared" si="44"/>
        <v>1000</v>
      </c>
      <c r="L140" s="39"/>
      <c r="M140" s="39">
        <f t="shared" si="44"/>
        <v>1000</v>
      </c>
      <c r="N140" s="36"/>
      <c r="O140" s="39">
        <v>2000</v>
      </c>
      <c r="P140" s="40"/>
      <c r="Q140" s="39">
        <f t="shared" si="45"/>
        <v>2000</v>
      </c>
      <c r="R140" s="40"/>
      <c r="S140" s="50">
        <f t="shared" si="46"/>
        <v>2000</v>
      </c>
      <c r="T140" s="50">
        <v>-1000</v>
      </c>
      <c r="U140" s="50">
        <f t="shared" si="47"/>
        <v>1000</v>
      </c>
      <c r="V140" s="82"/>
      <c r="W140" s="39">
        <v>500</v>
      </c>
      <c r="X140" s="39">
        <v>-250</v>
      </c>
      <c r="Y140" s="39">
        <f t="shared" si="48"/>
        <v>250</v>
      </c>
      <c r="Z140" s="40"/>
      <c r="AA140" s="39">
        <f t="shared" si="49"/>
        <v>250</v>
      </c>
      <c r="AB140" s="40"/>
      <c r="AC140" s="39">
        <f t="shared" si="50"/>
        <v>250</v>
      </c>
    </row>
    <row r="141" spans="1:29" ht="15">
      <c r="A141" s="80"/>
      <c r="B141" s="78"/>
      <c r="C141" s="78">
        <v>4440</v>
      </c>
      <c r="D141" s="80" t="s">
        <v>83</v>
      </c>
      <c r="E141" s="40"/>
      <c r="F141" s="36"/>
      <c r="G141" s="49"/>
      <c r="H141" s="37"/>
      <c r="I141" s="39"/>
      <c r="J141" s="36"/>
      <c r="K141" s="39"/>
      <c r="L141" s="39"/>
      <c r="M141" s="39"/>
      <c r="N141" s="36"/>
      <c r="O141" s="39"/>
      <c r="P141" s="40"/>
      <c r="Q141" s="39"/>
      <c r="R141" s="40"/>
      <c r="S141" s="50"/>
      <c r="T141" s="82"/>
      <c r="U141" s="50"/>
      <c r="V141" s="82"/>
      <c r="W141" s="50">
        <v>2000</v>
      </c>
      <c r="X141" s="50"/>
      <c r="Y141" s="50">
        <f>W141+X141</f>
        <v>2000</v>
      </c>
      <c r="Z141" s="40"/>
      <c r="AA141" s="39">
        <f t="shared" si="49"/>
        <v>2000</v>
      </c>
      <c r="AB141" s="40"/>
      <c r="AC141" s="39">
        <f t="shared" si="50"/>
        <v>2000</v>
      </c>
    </row>
    <row r="142" spans="1:29" ht="15.75">
      <c r="A142" s="66"/>
      <c r="B142" s="170"/>
      <c r="C142" s="170"/>
      <c r="D142" s="171"/>
      <c r="E142" s="56">
        <f>SUM(E132:E140)</f>
        <v>301000</v>
      </c>
      <c r="F142" s="55">
        <f>SUM(F132:F140)</f>
        <v>0</v>
      </c>
      <c r="G142" s="56">
        <f t="shared" si="41"/>
        <v>301000</v>
      </c>
      <c r="H142" s="140">
        <v>0</v>
      </c>
      <c r="I142" s="54">
        <f>SUM(I132:I140)</f>
        <v>300060</v>
      </c>
      <c r="J142" s="56"/>
      <c r="K142" s="57">
        <f>SUM(K132:K140)</f>
        <v>300060</v>
      </c>
      <c r="L142" s="57"/>
      <c r="M142" s="57">
        <f aca="true" t="shared" si="51" ref="M142:U142">SUM(M132:M140)</f>
        <v>300060</v>
      </c>
      <c r="N142" s="56">
        <f t="shared" si="51"/>
        <v>0</v>
      </c>
      <c r="O142" s="57">
        <f t="shared" si="51"/>
        <v>276400</v>
      </c>
      <c r="P142" s="56">
        <f t="shared" si="51"/>
        <v>-8650</v>
      </c>
      <c r="Q142" s="57">
        <f t="shared" si="51"/>
        <v>267750</v>
      </c>
      <c r="R142" s="56">
        <f t="shared" si="51"/>
        <v>0</v>
      </c>
      <c r="S142" s="54">
        <f t="shared" si="51"/>
        <v>267750</v>
      </c>
      <c r="T142" s="109">
        <v>2250</v>
      </c>
      <c r="U142" s="54">
        <f t="shared" si="51"/>
        <v>270000</v>
      </c>
      <c r="V142" s="109"/>
      <c r="W142" s="54">
        <f>SUM(W132:W141)</f>
        <v>270000</v>
      </c>
      <c r="X142" s="54">
        <f>SUM(X132:X141)</f>
        <v>25000</v>
      </c>
      <c r="Y142" s="54">
        <f>SUM(Y132:Y141)</f>
        <v>295000</v>
      </c>
      <c r="Z142" s="57"/>
      <c r="AA142" s="57">
        <f>SUM(AA132:AA141)</f>
        <v>295000</v>
      </c>
      <c r="AB142" s="57"/>
      <c r="AC142" s="57">
        <f>SUM(AC132:AC141)</f>
        <v>295000</v>
      </c>
    </row>
    <row r="143" spans="1:29" ht="15.75">
      <c r="A143" s="172" t="s">
        <v>84</v>
      </c>
      <c r="B143" s="172"/>
      <c r="C143" s="172"/>
      <c r="D143" s="172"/>
      <c r="E143" s="56">
        <f>E142+E123+E114+E110</f>
        <v>513000</v>
      </c>
      <c r="F143" s="56">
        <f>F142+F123+F114+F110</f>
        <v>-1800</v>
      </c>
      <c r="G143" s="56">
        <f>G142+G123+G114+G110</f>
        <v>511200</v>
      </c>
      <c r="H143" s="90">
        <v>0</v>
      </c>
      <c r="I143" s="57">
        <f>I142+I123+I114+I110</f>
        <v>510260</v>
      </c>
      <c r="J143" s="56" t="e">
        <f>J142+J123+J114+J110+#REF!</f>
        <v>#REF!</v>
      </c>
      <c r="K143" s="57" t="e">
        <f>K142+K123+K114+K110+#REF!</f>
        <v>#REF!</v>
      </c>
      <c r="L143" s="57"/>
      <c r="M143" s="57" t="e">
        <f>M142+M123+M114+M110+#REF!</f>
        <v>#REF!</v>
      </c>
      <c r="N143" s="55">
        <v>0</v>
      </c>
      <c r="O143" s="57">
        <f aca="true" t="shared" si="52" ref="O143:T143">O142+O123+O114+O110+O131</f>
        <v>440650</v>
      </c>
      <c r="P143" s="57">
        <f t="shared" si="52"/>
        <v>22100</v>
      </c>
      <c r="Q143" s="57">
        <f t="shared" si="52"/>
        <v>462750</v>
      </c>
      <c r="R143" s="57">
        <f t="shared" si="52"/>
        <v>0</v>
      </c>
      <c r="S143" s="57">
        <f t="shared" si="52"/>
        <v>462750</v>
      </c>
      <c r="T143" s="57">
        <f t="shared" si="52"/>
        <v>73050</v>
      </c>
      <c r="U143" s="57">
        <f aca="true" t="shared" si="53" ref="U143:AC143">U142+U131+U127+U123+U114+U110</f>
        <v>535800</v>
      </c>
      <c r="V143" s="57">
        <f t="shared" si="53"/>
        <v>28088</v>
      </c>
      <c r="W143" s="57">
        <f t="shared" si="53"/>
        <v>563888</v>
      </c>
      <c r="X143" s="57">
        <f t="shared" si="53"/>
        <v>29457</v>
      </c>
      <c r="Y143" s="57">
        <f t="shared" si="53"/>
        <v>593345</v>
      </c>
      <c r="Z143" s="109">
        <f t="shared" si="53"/>
        <v>-5282</v>
      </c>
      <c r="AA143" s="57">
        <f t="shared" si="53"/>
        <v>588063</v>
      </c>
      <c r="AB143" s="109">
        <f t="shared" si="53"/>
        <v>7000</v>
      </c>
      <c r="AC143" s="57">
        <f t="shared" si="53"/>
        <v>595063</v>
      </c>
    </row>
    <row r="144" spans="1:29" ht="15.75">
      <c r="A144" s="173" t="s">
        <v>85</v>
      </c>
      <c r="B144" s="174"/>
      <c r="C144" s="174"/>
      <c r="D144" s="175"/>
      <c r="E144" s="56" t="e">
        <f>E143+#REF!+E102+E50+E39+E20+E16</f>
        <v>#REF!</v>
      </c>
      <c r="F144" s="56" t="e">
        <f>F143+F106+F102+F50+F39+F20+F16</f>
        <v>#REF!</v>
      </c>
      <c r="G144" s="56" t="e">
        <f>G143+G106+G102+G50+G39+G20+G16</f>
        <v>#REF!</v>
      </c>
      <c r="H144" s="90">
        <v>0</v>
      </c>
      <c r="I144" s="57" t="e">
        <f>I143+I106+I102+I50+I39+I20+I16</f>
        <v>#REF!</v>
      </c>
      <c r="J144" s="56" t="e">
        <f>J143+J106+J102+J50+J39+J20+J16</f>
        <v>#REF!</v>
      </c>
      <c r="K144" s="57" t="e">
        <f>K143+K106+K102+K50+K39+K20+K16</f>
        <v>#REF!</v>
      </c>
      <c r="L144" s="57">
        <f>L143+L106+L102+L50+L39+L20+L16</f>
        <v>385634</v>
      </c>
      <c r="M144" s="57" t="e">
        <f>M143+M106+M102+M50+M39+M20+M16</f>
        <v>#REF!</v>
      </c>
      <c r="N144" s="55">
        <v>0</v>
      </c>
      <c r="O144" s="57">
        <f aca="true" t="shared" si="54" ref="O144:W144">O143+O106+O102+O50+O39+O20+O16</f>
        <v>10615894</v>
      </c>
      <c r="P144" s="56">
        <f t="shared" si="54"/>
        <v>-509372</v>
      </c>
      <c r="Q144" s="57">
        <f t="shared" si="54"/>
        <v>10106522</v>
      </c>
      <c r="R144" s="56">
        <f t="shared" si="54"/>
        <v>0</v>
      </c>
      <c r="S144" s="57">
        <f t="shared" si="54"/>
        <v>10106522</v>
      </c>
      <c r="T144" s="56">
        <f t="shared" si="54"/>
        <v>153772</v>
      </c>
      <c r="U144" s="57">
        <f t="shared" si="54"/>
        <v>10260294</v>
      </c>
      <c r="V144" s="57">
        <f t="shared" si="54"/>
        <v>147288</v>
      </c>
      <c r="W144" s="57">
        <f t="shared" si="54"/>
        <v>10407582</v>
      </c>
      <c r="X144" s="57">
        <f aca="true" t="shared" si="55" ref="X144:AC144">X143+X106+X102+X50+X39+X20+X16+X57</f>
        <v>78709</v>
      </c>
      <c r="Y144" s="57">
        <f t="shared" si="55"/>
        <v>10486291</v>
      </c>
      <c r="Z144" s="57">
        <f t="shared" si="55"/>
        <v>104718</v>
      </c>
      <c r="AA144" s="57">
        <f t="shared" si="55"/>
        <v>10591009</v>
      </c>
      <c r="AB144" s="57">
        <f t="shared" si="55"/>
        <v>11000</v>
      </c>
      <c r="AC144" s="57">
        <f t="shared" si="55"/>
        <v>10602009</v>
      </c>
    </row>
  </sheetData>
  <mergeCells count="28">
    <mergeCell ref="A142:D142"/>
    <mergeCell ref="A143:D143"/>
    <mergeCell ref="A144:D144"/>
    <mergeCell ref="A106:D106"/>
    <mergeCell ref="A110:D110"/>
    <mergeCell ref="A114:D114"/>
    <mergeCell ref="A123:D123"/>
    <mergeCell ref="A50:D50"/>
    <mergeCell ref="A80:D80"/>
    <mergeCell ref="A101:D101"/>
    <mergeCell ref="A102:D102"/>
    <mergeCell ref="A38:D38"/>
    <mergeCell ref="A39:D39"/>
    <mergeCell ref="A43:D43"/>
    <mergeCell ref="A49:D49"/>
    <mergeCell ref="A16:D16"/>
    <mergeCell ref="A20:D20"/>
    <mergeCell ref="A24:D24"/>
    <mergeCell ref="A28:D28"/>
    <mergeCell ref="A6:AC6"/>
    <mergeCell ref="A7:AC7"/>
    <mergeCell ref="A9:AC9"/>
    <mergeCell ref="A11:C11"/>
    <mergeCell ref="D11:D12"/>
    <mergeCell ref="AA1:AE1"/>
    <mergeCell ref="AA2:AE2"/>
    <mergeCell ref="AA3:AE3"/>
    <mergeCell ref="AA4:A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2003-07-01T12:29:00Z</dcterms:created>
  <dcterms:modified xsi:type="dcterms:W3CDTF">2003-07-01T12:29:26Z</dcterms:modified>
  <cp:category/>
  <cp:version/>
  <cp:contentType/>
  <cp:contentStatus/>
</cp:coreProperties>
</file>